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charts/chart6.xml" ContentType="application/vnd.openxmlformats-officedocument.drawingml.char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ml.chartshape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drawings/drawing15.xml" ContentType="application/vnd.openxmlformats-officedocument.drawing+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worksheets/sheet1.xml" ContentType="application/vnd.openxmlformats-officedocument.spreadsheetml.worksheet+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charts/chart8.xml" ContentType="application/vnd.openxmlformats-officedocument.drawingml.chart+xml"/>
  <Override PartName="/xl/charts/chart9.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Override PartName="/xl/drawings/drawing9.xml" ContentType="application/vnd.openxmlformats-officedocument.drawing+xml"/>
  <Override PartName="/xl/charts/chart7.xml" ContentType="application/vnd.openxmlformats-officedocument.drawingml.chart+xml"/>
  <Override PartName="/xl/charts/chart10.xml" ContentType="application/vnd.openxmlformats-officedocument.drawingml.chart+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charts/chart5.xml" ContentType="application/vnd.openxmlformats-officedocument.drawingml.chart+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charts/chart1.xml" ContentType="application/vnd.openxmlformats-officedocument.drawingml.chart+xml"/>
  <Override PartName="/xl/drawings/drawing3.xml" ContentType="application/vnd.openxmlformats-officedocument.drawingml.chartshap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15" yWindow="225" windowWidth="5700" windowHeight="4095" tabRatio="890" firstSheet="1" activeTab="2"/>
  </bookViews>
  <sheets>
    <sheet name="aylar" sheetId="28" state="hidden" r:id="rId1"/>
    <sheet name="BÖLÜM 3" sheetId="38" r:id="rId2"/>
    <sheet name="TABLO-3.1 " sheetId="40" r:id="rId3"/>
    <sheet name="TABLO-3.2" sheetId="41" r:id="rId4"/>
    <sheet name="TABLO-3.3" sheetId="42" r:id="rId5"/>
    <sheet name="TABLO-3.4" sheetId="12" r:id="rId6"/>
    <sheet name="TABLO-3.5-grafik 3.5" sheetId="45" r:id="rId7"/>
    <sheet name="TABLO-3.6 grafik 3.6" sheetId="5" r:id="rId8"/>
    <sheet name="TABLO-3.7" sheetId="19" r:id="rId9"/>
    <sheet name="TABLO-3.8" sheetId="18" r:id="rId10"/>
    <sheet name="TABLO-3.9" sheetId="23" r:id="rId11"/>
    <sheet name="TABLO-3.10" sheetId="44" r:id="rId12"/>
    <sheet name="TABLO-3.11" sheetId="25" r:id="rId13"/>
    <sheet name="TABLO-3.12- grafik 3.12" sheetId="46" r:id="rId14"/>
    <sheet name="TABLO-3.13-grafik 3.13" sheetId="47" r:id="rId15"/>
    <sheet name="TABLO-3.14 grafik 3.14" sheetId="6" r:id="rId16"/>
    <sheet name="TABLO-3.15- grafik 3.15" sheetId="26" r:id="rId17"/>
    <sheet name="TABLO-3.16 grafik 3.16" sheetId="7" r:id="rId18"/>
    <sheet name="TABLO30GRAF" sheetId="15" state="hidden" r:id="rId19"/>
    <sheet name="TABLO-3.17-3.18" sheetId="16" r:id="rId20"/>
    <sheet name="TABLO-3.19-3.20" sheetId="30" r:id="rId21"/>
    <sheet name="TABLO-3.21-grafik 3.21" sheetId="49" r:id="rId22"/>
    <sheet name="TABLO-3.22-grafik 3.22" sheetId="31" r:id="rId23"/>
    <sheet name="TABLO-3.23-3.24 " sheetId="33" r:id="rId24"/>
    <sheet name="TABLO-3.25-3.26" sheetId="34" r:id="rId25"/>
    <sheet name="TABLO-3.27-grafik 3.27" sheetId="50" r:id="rId26"/>
    <sheet name="TABLO-3.28 grafik 3.28" sheetId="35" r:id="rId27"/>
    <sheet name="TABLO-3.29" sheetId="36" r:id="rId28"/>
    <sheet name="TABLO-3.30" sheetId="37" r:id="rId29"/>
  </sheets>
  <definedNames>
    <definedName name="_xlnm._FilterDatabase" localSheetId="4" hidden="1">'TABLO-3.3'!$I$50:$M$92</definedName>
    <definedName name="OLE_LINK1" localSheetId="9">'TABLO-3.8'!#REF!</definedName>
    <definedName name="_xlnm.Print_Area" localSheetId="0">aylar!$A$1:$J$21</definedName>
    <definedName name="_xlnm.Print_Area" localSheetId="2">'TABLO-3.1 '!$A$1:$AA$108</definedName>
    <definedName name="_xlnm.Print_Area" localSheetId="15">'TABLO-3.14 grafik 3.14'!$A$1:$H$45</definedName>
    <definedName name="_xlnm.Print_Area" localSheetId="17">'TABLO-3.16 grafik 3.16'!$A$1:$J$44</definedName>
    <definedName name="_xlnm.Print_Area" localSheetId="19">'TABLO-3.17-3.18'!$A$1:$G$43</definedName>
    <definedName name="_xlnm.Print_Area" localSheetId="20">'TABLO-3.19-3.20'!$A$1:$D$20</definedName>
    <definedName name="_xlnm.Print_Area" localSheetId="21">'TABLO-3.21-grafik 3.21'!$A$1:$J$49</definedName>
    <definedName name="_xlnm.Print_Area" localSheetId="22">'TABLO-3.22-grafik 3.22'!$A$1:$J$49</definedName>
    <definedName name="_xlnm.Print_Area" localSheetId="23">'TABLO-3.23-3.24 '!$A$1:$G$29</definedName>
    <definedName name="_xlnm.Print_Area" localSheetId="24">'TABLO-3.25-3.26'!$A$1:$K$25</definedName>
    <definedName name="_xlnm.Print_Area" localSheetId="25">'TABLO-3.27-grafik 3.27'!$A$1:$G$48</definedName>
    <definedName name="_xlnm.Print_Area" localSheetId="26">'TABLO-3.28 grafik 3.28'!$A$1:$Q$38</definedName>
    <definedName name="_xlnm.Print_Area" localSheetId="27">'TABLO-3.29'!$A$1:$K$23</definedName>
    <definedName name="_xlnm.Print_Area" localSheetId="28">'TABLO-3.30'!$A$1:$J$55</definedName>
    <definedName name="_xlnm.Print_Area" localSheetId="5">'TABLO-3.4'!$A$1:$T$95</definedName>
    <definedName name="_xlnm.Print_Area" localSheetId="6">'TABLO-3.5-grafik 3.5'!$A$1:$G$47</definedName>
    <definedName name="_xlnm.Print_Area" localSheetId="7">'TABLO-3.6 grafik 3.6'!$A$1:$G$48</definedName>
    <definedName name="_xlnm.Print_Area" localSheetId="10">'TABLO-3.9'!$A$1:$E$111</definedName>
  </definedNames>
  <calcPr calcId="145621"/>
</workbook>
</file>

<file path=xl/calcChain.xml><?xml version="1.0" encoding="utf-8"?>
<calcChain xmlns="http://schemas.openxmlformats.org/spreadsheetml/2006/main">
  <c r="D17" i="45"/>
  <c r="D16"/>
  <c r="D15"/>
  <c r="D14"/>
  <c r="D13"/>
  <c r="D12"/>
  <c r="D11"/>
  <c r="D10"/>
  <c r="D9"/>
  <c r="D8"/>
  <c r="D7"/>
  <c r="D6"/>
  <c r="J19" i="5" l="1"/>
  <c r="I19"/>
  <c r="I7" i="6" l="1"/>
  <c r="J7"/>
  <c r="I8"/>
  <c r="J8"/>
  <c r="I9"/>
  <c r="J9"/>
  <c r="I10"/>
  <c r="J10"/>
  <c r="I11"/>
  <c r="J11"/>
  <c r="I12"/>
  <c r="J12"/>
  <c r="I13"/>
  <c r="J13"/>
  <c r="I14"/>
  <c r="J14"/>
  <c r="J6"/>
  <c r="I6" l="1"/>
  <c r="D17" i="16"/>
  <c r="G43"/>
  <c r="F43"/>
  <c r="E43"/>
  <c r="D43"/>
  <c r="C43"/>
  <c r="B43"/>
  <c r="C19" i="50" l="1"/>
  <c r="D19"/>
  <c r="E19"/>
  <c r="F19"/>
  <c r="G19"/>
  <c r="B19"/>
  <c r="B23" i="36"/>
  <c r="C23"/>
  <c r="D23"/>
  <c r="E23"/>
  <c r="F23"/>
  <c r="G23"/>
  <c r="H23"/>
  <c r="I23"/>
  <c r="J23"/>
  <c r="K23"/>
  <c r="F18" i="50" l="1"/>
  <c r="E18"/>
  <c r="C18"/>
  <c r="B18"/>
  <c r="G17"/>
  <c r="D17"/>
  <c r="G16"/>
  <c r="D16"/>
  <c r="G15"/>
  <c r="D15"/>
  <c r="G14"/>
  <c r="D14"/>
  <c r="G13"/>
  <c r="D13"/>
  <c r="G12"/>
  <c r="D12"/>
  <c r="G11"/>
  <c r="D11"/>
  <c r="O10"/>
  <c r="O11" s="1"/>
  <c r="O12" s="1"/>
  <c r="O13" s="1"/>
  <c r="O14" s="1"/>
  <c r="O15" s="1"/>
  <c r="O16" s="1"/>
  <c r="O17" s="1"/>
  <c r="Q17" s="1"/>
  <c r="G10"/>
  <c r="D10"/>
  <c r="P9"/>
  <c r="P10" s="1"/>
  <c r="G9"/>
  <c r="D9"/>
  <c r="Q8"/>
  <c r="U8" s="1"/>
  <c r="G8"/>
  <c r="D8"/>
  <c r="Q7"/>
  <c r="V7" s="1"/>
  <c r="G7"/>
  <c r="D7"/>
  <c r="Q6"/>
  <c r="U6" s="1"/>
  <c r="G6"/>
  <c r="D6"/>
  <c r="R3"/>
  <c r="E3"/>
  <c r="U3" s="1"/>
  <c r="J20" i="34"/>
  <c r="K20"/>
  <c r="J21"/>
  <c r="K21" s="1"/>
  <c r="J22"/>
  <c r="K22"/>
  <c r="J23"/>
  <c r="K23" s="1"/>
  <c r="J19"/>
  <c r="K19"/>
  <c r="T7" i="50" l="1"/>
  <c r="S6"/>
  <c r="V6"/>
  <c r="R6"/>
  <c r="T8"/>
  <c r="W6"/>
  <c r="T17"/>
  <c r="W17"/>
  <c r="S17"/>
  <c r="V17"/>
  <c r="R17"/>
  <c r="U17"/>
  <c r="P11"/>
  <c r="Q10"/>
  <c r="T6"/>
  <c r="S7"/>
  <c r="W7"/>
  <c r="R8"/>
  <c r="V8"/>
  <c r="G18"/>
  <c r="S8"/>
  <c r="W8"/>
  <c r="Q9"/>
  <c r="T9" s="1"/>
  <c r="D18"/>
  <c r="U7"/>
  <c r="R7"/>
  <c r="T10" l="1"/>
  <c r="W10"/>
  <c r="V10"/>
  <c r="R10"/>
  <c r="U10"/>
  <c r="S10"/>
  <c r="Q11"/>
  <c r="P12"/>
  <c r="W9"/>
  <c r="S9"/>
  <c r="U9"/>
  <c r="V9"/>
  <c r="R9"/>
  <c r="P13" l="1"/>
  <c r="Q12"/>
  <c r="U11"/>
  <c r="W11"/>
  <c r="S11"/>
  <c r="V11"/>
  <c r="R11"/>
  <c r="T11"/>
  <c r="V12" l="1"/>
  <c r="R12"/>
  <c r="U12"/>
  <c r="W12"/>
  <c r="S12"/>
  <c r="T12"/>
  <c r="P14"/>
  <c r="Q13"/>
  <c r="W13" l="1"/>
  <c r="S13"/>
  <c r="V13"/>
  <c r="U13"/>
  <c r="R13"/>
  <c r="T13"/>
  <c r="P15"/>
  <c r="Q14"/>
  <c r="T14" l="1"/>
  <c r="W14"/>
  <c r="V14"/>
  <c r="R14"/>
  <c r="S14"/>
  <c r="U14"/>
  <c r="Q15"/>
  <c r="P16"/>
  <c r="Q16" s="1"/>
  <c r="V16" l="1"/>
  <c r="R16"/>
  <c r="U16"/>
  <c r="W16"/>
  <c r="S16"/>
  <c r="T16"/>
  <c r="U15"/>
  <c r="W15"/>
  <c r="S15"/>
  <c r="V15"/>
  <c r="R15"/>
  <c r="T15"/>
  <c r="W18" l="1"/>
  <c r="W19" s="1"/>
  <c r="U18"/>
  <c r="U19" s="1"/>
  <c r="T18"/>
  <c r="T19" s="1"/>
  <c r="R18"/>
  <c r="R19" s="1"/>
  <c r="S18"/>
  <c r="S19" s="1"/>
  <c r="V18"/>
  <c r="V19" s="1"/>
  <c r="A20" i="34" l="1"/>
  <c r="A21" s="1"/>
  <c r="A22" s="1"/>
  <c r="A23" s="1"/>
  <c r="H10" l="1"/>
  <c r="E10"/>
  <c r="B10"/>
  <c r="H9"/>
  <c r="E9"/>
  <c r="B9"/>
  <c r="H8"/>
  <c r="E8"/>
  <c r="B8"/>
  <c r="H7"/>
  <c r="E7"/>
  <c r="B7"/>
  <c r="A7"/>
  <c r="A8" s="1"/>
  <c r="A9" s="1"/>
  <c r="A10" s="1"/>
  <c r="H6"/>
  <c r="E6"/>
  <c r="B6"/>
  <c r="D20" i="49"/>
  <c r="F20"/>
  <c r="F21" s="1"/>
  <c r="E20"/>
  <c r="E21" s="1"/>
  <c r="C20"/>
  <c r="C21" s="1"/>
  <c r="B20"/>
  <c r="B21" s="1"/>
  <c r="I19"/>
  <c r="H19"/>
  <c r="J19" s="1"/>
  <c r="G19"/>
  <c r="D19"/>
  <c r="I18"/>
  <c r="H18"/>
  <c r="G18"/>
  <c r="D18"/>
  <c r="I17"/>
  <c r="H17"/>
  <c r="G17"/>
  <c r="D17"/>
  <c r="I16"/>
  <c r="J16" s="1"/>
  <c r="H16"/>
  <c r="G16"/>
  <c r="D16"/>
  <c r="I15"/>
  <c r="J15" s="1"/>
  <c r="H15"/>
  <c r="G15"/>
  <c r="D15"/>
  <c r="I14"/>
  <c r="J14" s="1"/>
  <c r="H14"/>
  <c r="G14"/>
  <c r="D14"/>
  <c r="I13"/>
  <c r="J13" s="1"/>
  <c r="H13"/>
  <c r="G13"/>
  <c r="D13"/>
  <c r="J12"/>
  <c r="I12"/>
  <c r="H12"/>
  <c r="G12"/>
  <c r="D12"/>
  <c r="I11"/>
  <c r="H11"/>
  <c r="G11"/>
  <c r="D11"/>
  <c r="I10"/>
  <c r="H10"/>
  <c r="G10"/>
  <c r="D10"/>
  <c r="I9"/>
  <c r="H9"/>
  <c r="G9"/>
  <c r="D9"/>
  <c r="I8"/>
  <c r="J8" s="1"/>
  <c r="H8"/>
  <c r="G8"/>
  <c r="G20" s="1"/>
  <c r="D8"/>
  <c r="D9" i="30"/>
  <c r="D20"/>
  <c r="D19"/>
  <c r="D18"/>
  <c r="D17"/>
  <c r="A17"/>
  <c r="A18" s="1"/>
  <c r="A19" s="1"/>
  <c r="A20" s="1"/>
  <c r="D16"/>
  <c r="A6"/>
  <c r="A7" s="1"/>
  <c r="A8" s="1"/>
  <c r="A9" s="1"/>
  <c r="K9" i="34" l="1"/>
  <c r="K7"/>
  <c r="K6"/>
  <c r="K8"/>
  <c r="K10"/>
  <c r="J9" i="49"/>
  <c r="J10"/>
  <c r="J11"/>
  <c r="J17"/>
  <c r="J18"/>
  <c r="I20"/>
  <c r="G21"/>
  <c r="I21"/>
  <c r="D21"/>
  <c r="H20"/>
  <c r="H21" s="1"/>
  <c r="L15" i="47"/>
  <c r="K15"/>
  <c r="J15"/>
  <c r="G15"/>
  <c r="F15"/>
  <c r="E15"/>
  <c r="M14"/>
  <c r="N14" s="1"/>
  <c r="H14"/>
  <c r="I14" s="1"/>
  <c r="M13"/>
  <c r="N13" s="1"/>
  <c r="H13"/>
  <c r="I13" s="1"/>
  <c r="M12"/>
  <c r="N12" s="1"/>
  <c r="I12"/>
  <c r="H12"/>
  <c r="M11"/>
  <c r="N11" s="1"/>
  <c r="H11"/>
  <c r="I11" s="1"/>
  <c r="M10"/>
  <c r="N10" s="1"/>
  <c r="H10"/>
  <c r="I10" s="1"/>
  <c r="M9"/>
  <c r="N9" s="1"/>
  <c r="H9"/>
  <c r="I9" s="1"/>
  <c r="M8"/>
  <c r="N8" s="1"/>
  <c r="I8"/>
  <c r="H8"/>
  <c r="M7"/>
  <c r="N7" s="1"/>
  <c r="H7"/>
  <c r="I7" s="1"/>
  <c r="M6"/>
  <c r="N6" s="1"/>
  <c r="H6"/>
  <c r="I6" s="1"/>
  <c r="M5"/>
  <c r="M15" s="1"/>
  <c r="N15" s="1"/>
  <c r="H5"/>
  <c r="H15" s="1"/>
  <c r="I15" s="1"/>
  <c r="J3"/>
  <c r="J20" i="49" l="1"/>
  <c r="J21" s="1"/>
  <c r="I5" i="47"/>
  <c r="N5"/>
  <c r="F14" i="46"/>
  <c r="I16"/>
  <c r="H16"/>
  <c r="G16"/>
  <c r="D16"/>
  <c r="C16"/>
  <c r="B16"/>
  <c r="J15"/>
  <c r="E15"/>
  <c r="J14"/>
  <c r="K14" s="1"/>
  <c r="E14"/>
  <c r="J13"/>
  <c r="K13" s="1"/>
  <c r="E13"/>
  <c r="F13" s="1"/>
  <c r="J12"/>
  <c r="K12" s="1"/>
  <c r="E12"/>
  <c r="F12" s="1"/>
  <c r="J11"/>
  <c r="K11" s="1"/>
  <c r="E11"/>
  <c r="F11" s="1"/>
  <c r="J10"/>
  <c r="K10" s="1"/>
  <c r="E10"/>
  <c r="F10" s="1"/>
  <c r="J9"/>
  <c r="K9" s="1"/>
  <c r="E9"/>
  <c r="F9" s="1"/>
  <c r="J8"/>
  <c r="K8" s="1"/>
  <c r="E8"/>
  <c r="F8" s="1"/>
  <c r="J7"/>
  <c r="K7" s="1"/>
  <c r="E7"/>
  <c r="F7" s="1"/>
  <c r="J6"/>
  <c r="K6" s="1"/>
  <c r="E6"/>
  <c r="F6" s="1"/>
  <c r="J5"/>
  <c r="K5" s="1"/>
  <c r="E5"/>
  <c r="G3"/>
  <c r="E16" l="1"/>
  <c r="F16" s="1"/>
  <c r="F5"/>
  <c r="J16"/>
  <c r="K16" s="1"/>
  <c r="F18" i="45"/>
  <c r="F19" s="1"/>
  <c r="E18"/>
  <c r="E19" s="1"/>
  <c r="D18"/>
  <c r="D19" s="1"/>
  <c r="C18"/>
  <c r="C19" s="1"/>
  <c r="B18"/>
  <c r="B19" s="1"/>
  <c r="Q17"/>
  <c r="P17"/>
  <c r="L17"/>
  <c r="M17" s="1"/>
  <c r="G17"/>
  <c r="R17" s="1"/>
  <c r="Q16"/>
  <c r="P16"/>
  <c r="L16"/>
  <c r="M16" s="1"/>
  <c r="G16"/>
  <c r="R16" s="1"/>
  <c r="Q15"/>
  <c r="P15"/>
  <c r="L15"/>
  <c r="M15" s="1"/>
  <c r="G15"/>
  <c r="R15" s="1"/>
  <c r="Q14"/>
  <c r="P14"/>
  <c r="L14"/>
  <c r="M14" s="1"/>
  <c r="G14"/>
  <c r="R14" s="1"/>
  <c r="Q13"/>
  <c r="P13"/>
  <c r="L13"/>
  <c r="M13" s="1"/>
  <c r="G13"/>
  <c r="R13" s="1"/>
  <c r="Q12"/>
  <c r="P12"/>
  <c r="L12"/>
  <c r="M12" s="1"/>
  <c r="G12"/>
  <c r="R12" s="1"/>
  <c r="Q11"/>
  <c r="P11"/>
  <c r="L11"/>
  <c r="M11" s="1"/>
  <c r="G11"/>
  <c r="R11" s="1"/>
  <c r="Q10"/>
  <c r="P10"/>
  <c r="L10"/>
  <c r="M10" s="1"/>
  <c r="G10"/>
  <c r="R10" s="1"/>
  <c r="Q9"/>
  <c r="P9"/>
  <c r="L9"/>
  <c r="M9" s="1"/>
  <c r="G9"/>
  <c r="R9" s="1"/>
  <c r="Q8"/>
  <c r="P8"/>
  <c r="L8"/>
  <c r="M8" s="1"/>
  <c r="G8"/>
  <c r="R8" s="1"/>
  <c r="Q7"/>
  <c r="P7"/>
  <c r="L7"/>
  <c r="M7" s="1"/>
  <c r="G7"/>
  <c r="R7" s="1"/>
  <c r="Q6"/>
  <c r="P6"/>
  <c r="L6"/>
  <c r="M6" s="1"/>
  <c r="G6"/>
  <c r="R6" s="1"/>
  <c r="M4"/>
  <c r="E3"/>
  <c r="P4" s="1"/>
  <c r="O11" l="1"/>
  <c r="N6"/>
  <c r="N14"/>
  <c r="O6"/>
  <c r="N10"/>
  <c r="O15"/>
  <c r="O10"/>
  <c r="O7"/>
  <c r="O14"/>
  <c r="R18"/>
  <c r="G18"/>
  <c r="G19" s="1"/>
  <c r="Q18"/>
  <c r="Q19" s="1"/>
  <c r="N7"/>
  <c r="O8"/>
  <c r="N11"/>
  <c r="O12"/>
  <c r="N15"/>
  <c r="O16"/>
  <c r="N9"/>
  <c r="N13"/>
  <c r="N17"/>
  <c r="P18"/>
  <c r="P19" s="1"/>
  <c r="N8"/>
  <c r="O9"/>
  <c r="N12"/>
  <c r="O13"/>
  <c r="N16"/>
  <c r="O17"/>
  <c r="M18"/>
  <c r="M19" s="1"/>
  <c r="R19" l="1"/>
  <c r="N18"/>
  <c r="N19" s="1"/>
  <c r="O18"/>
  <c r="O19" s="1"/>
  <c r="D102" i="41"/>
  <c r="F102"/>
  <c r="G102"/>
  <c r="I102"/>
  <c r="J102"/>
  <c r="K102"/>
  <c r="L102"/>
  <c r="M102"/>
  <c r="N102"/>
  <c r="O102"/>
  <c r="R102"/>
  <c r="C102"/>
  <c r="D8" i="44" l="1"/>
  <c r="E8"/>
  <c r="F8" s="1"/>
  <c r="F9"/>
  <c r="F11"/>
  <c r="F13"/>
  <c r="D15"/>
  <c r="D7" s="1"/>
  <c r="E15"/>
  <c r="F16"/>
  <c r="F18"/>
  <c r="F20"/>
  <c r="F22"/>
  <c r="D24"/>
  <c r="E24"/>
  <c r="F24"/>
  <c r="F26"/>
  <c r="F28"/>
  <c r="F30"/>
  <c r="D32"/>
  <c r="F32" s="1"/>
  <c r="E32"/>
  <c r="F34"/>
  <c r="F36"/>
  <c r="F38"/>
  <c r="D40"/>
  <c r="E40"/>
  <c r="F40" s="1"/>
  <c r="F42"/>
  <c r="D44"/>
  <c r="E44"/>
  <c r="F44"/>
  <c r="F46"/>
  <c r="D51"/>
  <c r="F54"/>
  <c r="D56"/>
  <c r="E56"/>
  <c r="F58"/>
  <c r="F60"/>
  <c r="F62"/>
  <c r="F63"/>
  <c r="D65"/>
  <c r="E65"/>
  <c r="F65" s="1"/>
  <c r="F67"/>
  <c r="F69"/>
  <c r="D71"/>
  <c r="E71"/>
  <c r="F73"/>
  <c r="F74"/>
  <c r="F76"/>
  <c r="F78"/>
  <c r="F80"/>
  <c r="F81"/>
  <c r="F83"/>
  <c r="F85"/>
  <c r="F87"/>
  <c r="F89"/>
  <c r="F91"/>
  <c r="F92"/>
  <c r="F94"/>
  <c r="F71" l="1"/>
  <c r="F15"/>
  <c r="D96"/>
  <c r="F56"/>
  <c r="E7"/>
  <c r="F7" s="1"/>
  <c r="F96" l="1"/>
  <c r="E96"/>
  <c r="E7" i="42" l="1"/>
  <c r="H7"/>
  <c r="K7"/>
  <c r="N7"/>
  <c r="O7"/>
  <c r="P7"/>
  <c r="Q7" s="1"/>
  <c r="T7"/>
  <c r="W7"/>
  <c r="Z7" s="1"/>
  <c r="X7"/>
  <c r="Y7"/>
  <c r="E8"/>
  <c r="H8"/>
  <c r="K8"/>
  <c r="N8"/>
  <c r="O8"/>
  <c r="P8"/>
  <c r="Q8" s="1"/>
  <c r="T8"/>
  <c r="W8"/>
  <c r="Z8" s="1"/>
  <c r="X8"/>
  <c r="Y8"/>
  <c r="E9"/>
  <c r="H9"/>
  <c r="K9"/>
  <c r="N9"/>
  <c r="O9"/>
  <c r="P9"/>
  <c r="Q9" s="1"/>
  <c r="T9"/>
  <c r="W9"/>
  <c r="Z9" s="1"/>
  <c r="X9"/>
  <c r="Y9"/>
  <c r="E10"/>
  <c r="H10"/>
  <c r="K10"/>
  <c r="N10"/>
  <c r="O10"/>
  <c r="P10"/>
  <c r="Q10" s="1"/>
  <c r="T10"/>
  <c r="W10"/>
  <c r="Z10" s="1"/>
  <c r="X10"/>
  <c r="Y10"/>
  <c r="E11"/>
  <c r="H11"/>
  <c r="K11"/>
  <c r="N11"/>
  <c r="O11"/>
  <c r="P11"/>
  <c r="Q11" s="1"/>
  <c r="T11"/>
  <c r="W11"/>
  <c r="Z11" s="1"/>
  <c r="X11"/>
  <c r="Y11"/>
  <c r="E12"/>
  <c r="H12"/>
  <c r="K12"/>
  <c r="N12"/>
  <c r="O12"/>
  <c r="P12"/>
  <c r="Q12" s="1"/>
  <c r="T12"/>
  <c r="W12"/>
  <c r="Z12" s="1"/>
  <c r="X12"/>
  <c r="Y12"/>
  <c r="E13"/>
  <c r="H13"/>
  <c r="K13"/>
  <c r="N13"/>
  <c r="O13"/>
  <c r="P13"/>
  <c r="Q13" s="1"/>
  <c r="T13"/>
  <c r="W13"/>
  <c r="Z13" s="1"/>
  <c r="X13"/>
  <c r="Y13"/>
  <c r="E14"/>
  <c r="H14"/>
  <c r="K14"/>
  <c r="N14"/>
  <c r="O14"/>
  <c r="P14"/>
  <c r="Q14" s="1"/>
  <c r="T14"/>
  <c r="W14"/>
  <c r="Z14" s="1"/>
  <c r="X14"/>
  <c r="Y14"/>
  <c r="E15"/>
  <c r="H15"/>
  <c r="K15"/>
  <c r="N15"/>
  <c r="O15"/>
  <c r="P15"/>
  <c r="Q15" s="1"/>
  <c r="T15"/>
  <c r="W15"/>
  <c r="Z15" s="1"/>
  <c r="X15"/>
  <c r="Y15"/>
  <c r="A16"/>
  <c r="A17" s="1"/>
  <c r="A18" s="1"/>
  <c r="A19" s="1"/>
  <c r="A20" s="1"/>
  <c r="A21" s="1"/>
  <c r="A22" s="1"/>
  <c r="A23" s="1"/>
  <c r="A24" s="1"/>
  <c r="A25" s="1"/>
  <c r="A26" s="1"/>
  <c r="A27" s="1"/>
  <c r="A28" s="1"/>
  <c r="A29" s="1"/>
  <c r="A30" s="1"/>
  <c r="A31" s="1"/>
  <c r="A32" s="1"/>
  <c r="A33" s="1"/>
  <c r="A34" s="1"/>
  <c r="A35" s="1"/>
  <c r="A36" s="1"/>
  <c r="A37" s="1"/>
  <c r="A38" s="1"/>
  <c r="A39" s="1"/>
  <c r="A40" s="1"/>
  <c r="A41" s="1"/>
  <c r="A42" s="1"/>
  <c r="A43" s="1"/>
  <c r="A44" s="1"/>
  <c r="A45" s="1"/>
  <c r="E16"/>
  <c r="H16"/>
  <c r="K16"/>
  <c r="N16"/>
  <c r="O16"/>
  <c r="P16"/>
  <c r="T16"/>
  <c r="W16"/>
  <c r="Z16" s="1"/>
  <c r="X16"/>
  <c r="Y16"/>
  <c r="E17"/>
  <c r="H17"/>
  <c r="K17"/>
  <c r="N17"/>
  <c r="O17"/>
  <c r="P17"/>
  <c r="T17"/>
  <c r="W17"/>
  <c r="X17"/>
  <c r="Y17"/>
  <c r="E18"/>
  <c r="H18"/>
  <c r="K18"/>
  <c r="N18"/>
  <c r="O18"/>
  <c r="P18"/>
  <c r="T18"/>
  <c r="W18"/>
  <c r="Z18" s="1"/>
  <c r="X18"/>
  <c r="Y18"/>
  <c r="E19"/>
  <c r="H19"/>
  <c r="K19"/>
  <c r="N19"/>
  <c r="O19"/>
  <c r="P19"/>
  <c r="T19"/>
  <c r="W19"/>
  <c r="X19"/>
  <c r="Y19"/>
  <c r="E20"/>
  <c r="H20"/>
  <c r="K20"/>
  <c r="N20"/>
  <c r="O20"/>
  <c r="P20"/>
  <c r="Q20" s="1"/>
  <c r="T20"/>
  <c r="W20"/>
  <c r="X20"/>
  <c r="Y20"/>
  <c r="E21"/>
  <c r="H21"/>
  <c r="K21"/>
  <c r="N21"/>
  <c r="O21"/>
  <c r="Q21" s="1"/>
  <c r="P21"/>
  <c r="T21"/>
  <c r="W21"/>
  <c r="Z21" s="1"/>
  <c r="X21"/>
  <c r="Y21"/>
  <c r="E22"/>
  <c r="H22"/>
  <c r="K22"/>
  <c r="N22"/>
  <c r="O22"/>
  <c r="P22"/>
  <c r="T22"/>
  <c r="W22"/>
  <c r="X22"/>
  <c r="Y22"/>
  <c r="E23"/>
  <c r="H23"/>
  <c r="K23"/>
  <c r="N23"/>
  <c r="O23"/>
  <c r="P23"/>
  <c r="T23"/>
  <c r="W23"/>
  <c r="Z23" s="1"/>
  <c r="X23"/>
  <c r="Y23"/>
  <c r="E24"/>
  <c r="H24"/>
  <c r="K24"/>
  <c r="N24"/>
  <c r="O24"/>
  <c r="P24"/>
  <c r="Q24" s="1"/>
  <c r="T24"/>
  <c r="W24"/>
  <c r="X24"/>
  <c r="Y24"/>
  <c r="E25"/>
  <c r="H25"/>
  <c r="K25"/>
  <c r="N25"/>
  <c r="O25"/>
  <c r="Q25" s="1"/>
  <c r="P25"/>
  <c r="T25"/>
  <c r="W25"/>
  <c r="Z25" s="1"/>
  <c r="X25"/>
  <c r="Y25"/>
  <c r="E26"/>
  <c r="H26"/>
  <c r="K26"/>
  <c r="N26"/>
  <c r="O26"/>
  <c r="P26"/>
  <c r="T26"/>
  <c r="W26"/>
  <c r="X26"/>
  <c r="Y26"/>
  <c r="Z26"/>
  <c r="E27"/>
  <c r="H27"/>
  <c r="K27"/>
  <c r="N27"/>
  <c r="O27"/>
  <c r="P27"/>
  <c r="Q27" s="1"/>
  <c r="T27"/>
  <c r="W27"/>
  <c r="Z27" s="1"/>
  <c r="X27"/>
  <c r="Y27"/>
  <c r="E28"/>
  <c r="H28"/>
  <c r="K28"/>
  <c r="N28"/>
  <c r="O28"/>
  <c r="P28"/>
  <c r="Q28" s="1"/>
  <c r="T28"/>
  <c r="W28"/>
  <c r="Z28" s="1"/>
  <c r="X28"/>
  <c r="Y28"/>
  <c r="E29"/>
  <c r="H29"/>
  <c r="K29"/>
  <c r="N29"/>
  <c r="O29"/>
  <c r="P29"/>
  <c r="T29"/>
  <c r="W29"/>
  <c r="Z29" s="1"/>
  <c r="X29"/>
  <c r="Y29"/>
  <c r="E30"/>
  <c r="H30"/>
  <c r="K30"/>
  <c r="N30"/>
  <c r="O30"/>
  <c r="P30"/>
  <c r="T30"/>
  <c r="W30"/>
  <c r="Z30" s="1"/>
  <c r="X30"/>
  <c r="Y30"/>
  <c r="E31"/>
  <c r="H31"/>
  <c r="K31"/>
  <c r="N31"/>
  <c r="O31"/>
  <c r="P31"/>
  <c r="Q31" s="1"/>
  <c r="T31"/>
  <c r="W31"/>
  <c r="X31"/>
  <c r="Y31"/>
  <c r="E32"/>
  <c r="H32"/>
  <c r="K32"/>
  <c r="N32"/>
  <c r="O32"/>
  <c r="P32"/>
  <c r="T32"/>
  <c r="W32"/>
  <c r="Z32" s="1"/>
  <c r="X32"/>
  <c r="Y32"/>
  <c r="E33"/>
  <c r="H33"/>
  <c r="K33"/>
  <c r="N33"/>
  <c r="O33"/>
  <c r="P33"/>
  <c r="T33"/>
  <c r="W33"/>
  <c r="X33"/>
  <c r="Y33"/>
  <c r="E34"/>
  <c r="H34"/>
  <c r="K34"/>
  <c r="N34"/>
  <c r="O34"/>
  <c r="P34"/>
  <c r="T34"/>
  <c r="W34"/>
  <c r="Z34" s="1"/>
  <c r="X34"/>
  <c r="Y34"/>
  <c r="E35"/>
  <c r="H35"/>
  <c r="K35"/>
  <c r="N35"/>
  <c r="O35"/>
  <c r="P35"/>
  <c r="Q35" s="1"/>
  <c r="T35"/>
  <c r="W35"/>
  <c r="Z35" s="1"/>
  <c r="X35"/>
  <c r="Y35"/>
  <c r="E36"/>
  <c r="H36"/>
  <c r="K36"/>
  <c r="N36"/>
  <c r="O36"/>
  <c r="P36"/>
  <c r="Q36" s="1"/>
  <c r="T36"/>
  <c r="W36"/>
  <c r="Z36" s="1"/>
  <c r="X36"/>
  <c r="Y36"/>
  <c r="E37"/>
  <c r="H37"/>
  <c r="K37"/>
  <c r="N37"/>
  <c r="O37"/>
  <c r="P37"/>
  <c r="T37"/>
  <c r="W37"/>
  <c r="Z37" s="1"/>
  <c r="X37"/>
  <c r="Y37"/>
  <c r="E38"/>
  <c r="H38"/>
  <c r="K38"/>
  <c r="N38"/>
  <c r="O38"/>
  <c r="P38"/>
  <c r="T38"/>
  <c r="W38"/>
  <c r="Z38" s="1"/>
  <c r="X38"/>
  <c r="Y38"/>
  <c r="E39"/>
  <c r="H39"/>
  <c r="K39"/>
  <c r="N39"/>
  <c r="O39"/>
  <c r="P39"/>
  <c r="T39"/>
  <c r="W39"/>
  <c r="Z39" s="1"/>
  <c r="X39"/>
  <c r="Y39"/>
  <c r="E40"/>
  <c r="H40"/>
  <c r="K40"/>
  <c r="N40"/>
  <c r="O40"/>
  <c r="P40"/>
  <c r="Q40" s="1"/>
  <c r="T40"/>
  <c r="W40"/>
  <c r="X40"/>
  <c r="Y40"/>
  <c r="E41"/>
  <c r="H41"/>
  <c r="K41"/>
  <c r="N41"/>
  <c r="O41"/>
  <c r="Q41" s="1"/>
  <c r="P41"/>
  <c r="T41"/>
  <c r="W41"/>
  <c r="Z41" s="1"/>
  <c r="X41"/>
  <c r="Y41"/>
  <c r="E42"/>
  <c r="H42"/>
  <c r="K42"/>
  <c r="N42"/>
  <c r="O42"/>
  <c r="P42"/>
  <c r="T42"/>
  <c r="W42"/>
  <c r="X42"/>
  <c r="Y42"/>
  <c r="Z42"/>
  <c r="E43"/>
  <c r="H43"/>
  <c r="K43"/>
  <c r="N43"/>
  <c r="O43"/>
  <c r="P43"/>
  <c r="Q43" s="1"/>
  <c r="T43"/>
  <c r="W43"/>
  <c r="Z43" s="1"/>
  <c r="X43"/>
  <c r="Y43"/>
  <c r="E44"/>
  <c r="H44"/>
  <c r="K44"/>
  <c r="N44"/>
  <c r="O44"/>
  <c r="P44"/>
  <c r="Q44" s="1"/>
  <c r="T44"/>
  <c r="W44"/>
  <c r="Z44" s="1"/>
  <c r="X44"/>
  <c r="Y44"/>
  <c r="E45"/>
  <c r="H45"/>
  <c r="K45"/>
  <c r="N45"/>
  <c r="O45"/>
  <c r="P45"/>
  <c r="T45"/>
  <c r="W45"/>
  <c r="Z45" s="1"/>
  <c r="X45"/>
  <c r="Y45"/>
  <c r="E46"/>
  <c r="H46"/>
  <c r="K46"/>
  <c r="N46"/>
  <c r="O46"/>
  <c r="P46"/>
  <c r="T46"/>
  <c r="W46"/>
  <c r="Z46" s="1"/>
  <c r="X46"/>
  <c r="Y46"/>
  <c r="A51"/>
  <c r="A52" s="1"/>
  <c r="A53" s="1"/>
  <c r="A54" s="1"/>
  <c r="A55" s="1"/>
  <c r="A56" s="1"/>
  <c r="A57" s="1"/>
  <c r="A58" s="1"/>
  <c r="A59" s="1"/>
  <c r="A60" s="1"/>
  <c r="A61" s="1"/>
  <c r="A62" s="1"/>
  <c r="A63" s="1"/>
  <c r="A64" s="1"/>
  <c r="A65" s="1"/>
  <c r="A66" s="1"/>
  <c r="A67" s="1"/>
  <c r="A68" s="1"/>
  <c r="A69" s="1"/>
  <c r="A70" s="1"/>
  <c r="A71" s="1"/>
  <c r="A72" s="1"/>
  <c r="A73" s="1"/>
  <c r="A74" s="1"/>
  <c r="A75" s="1"/>
  <c r="A76" s="1"/>
  <c r="A77" s="1"/>
  <c r="A78" s="1"/>
  <c r="A79" s="1"/>
  <c r="A80" s="1"/>
  <c r="A81" s="1"/>
  <c r="A82" s="1"/>
  <c r="A83" s="1"/>
  <c r="A84" s="1"/>
  <c r="A85" s="1"/>
  <c r="A86" s="1"/>
  <c r="A87" s="1"/>
  <c r="A88" s="1"/>
  <c r="A89" s="1"/>
  <c r="A90" s="1"/>
  <c r="A91" s="1"/>
  <c r="E51"/>
  <c r="H51"/>
  <c r="K51"/>
  <c r="N51"/>
  <c r="O51"/>
  <c r="P51"/>
  <c r="Q51" s="1"/>
  <c r="T51"/>
  <c r="W51"/>
  <c r="X51"/>
  <c r="Y51"/>
  <c r="E52"/>
  <c r="H52"/>
  <c r="K52"/>
  <c r="N52"/>
  <c r="O52"/>
  <c r="P52"/>
  <c r="T52"/>
  <c r="W52"/>
  <c r="X52"/>
  <c r="Y52"/>
  <c r="E53"/>
  <c r="H53"/>
  <c r="K53"/>
  <c r="N53"/>
  <c r="O53"/>
  <c r="P53"/>
  <c r="T53"/>
  <c r="W53"/>
  <c r="X53"/>
  <c r="Y53"/>
  <c r="Z53"/>
  <c r="E54"/>
  <c r="H54"/>
  <c r="K54"/>
  <c r="N54"/>
  <c r="O54"/>
  <c r="P54"/>
  <c r="T54"/>
  <c r="W54"/>
  <c r="Z54" s="1"/>
  <c r="X54"/>
  <c r="Y54"/>
  <c r="E55"/>
  <c r="H55"/>
  <c r="K55"/>
  <c r="N55"/>
  <c r="O55"/>
  <c r="P55"/>
  <c r="T55"/>
  <c r="W55"/>
  <c r="Z55" s="1"/>
  <c r="X55"/>
  <c r="Y55"/>
  <c r="E56"/>
  <c r="H56"/>
  <c r="K56"/>
  <c r="N56"/>
  <c r="O56"/>
  <c r="P56"/>
  <c r="T56"/>
  <c r="W56"/>
  <c r="X56"/>
  <c r="Y56"/>
  <c r="E57"/>
  <c r="H57"/>
  <c r="K57"/>
  <c r="N57"/>
  <c r="O57"/>
  <c r="P57"/>
  <c r="T57"/>
  <c r="W57"/>
  <c r="Z57" s="1"/>
  <c r="X57"/>
  <c r="Y57"/>
  <c r="E58"/>
  <c r="H58"/>
  <c r="K58"/>
  <c r="N58"/>
  <c r="O58"/>
  <c r="P58"/>
  <c r="Q58" s="1"/>
  <c r="T58"/>
  <c r="W58"/>
  <c r="X58"/>
  <c r="Y58"/>
  <c r="Z58"/>
  <c r="E59"/>
  <c r="H59"/>
  <c r="K59"/>
  <c r="N59"/>
  <c r="O59"/>
  <c r="P59"/>
  <c r="Q59" s="1"/>
  <c r="T59"/>
  <c r="W59"/>
  <c r="X59"/>
  <c r="Y59"/>
  <c r="E60"/>
  <c r="H60"/>
  <c r="K60"/>
  <c r="N60"/>
  <c r="O60"/>
  <c r="P60"/>
  <c r="T60"/>
  <c r="W60"/>
  <c r="Z60" s="1"/>
  <c r="X60"/>
  <c r="Y60"/>
  <c r="E61"/>
  <c r="H61"/>
  <c r="K61"/>
  <c r="N61"/>
  <c r="O61"/>
  <c r="P61"/>
  <c r="Q61" s="1"/>
  <c r="T61"/>
  <c r="W61"/>
  <c r="X61"/>
  <c r="Y61"/>
  <c r="Z61"/>
  <c r="E62"/>
  <c r="H62"/>
  <c r="K62"/>
  <c r="N62"/>
  <c r="O62"/>
  <c r="P62"/>
  <c r="Q62"/>
  <c r="T62"/>
  <c r="W62"/>
  <c r="X62"/>
  <c r="Y62"/>
  <c r="Z62"/>
  <c r="E63"/>
  <c r="H63"/>
  <c r="K63"/>
  <c r="N63"/>
  <c r="O63"/>
  <c r="P63"/>
  <c r="T63"/>
  <c r="W63"/>
  <c r="Z63" s="1"/>
  <c r="X63"/>
  <c r="Y63"/>
  <c r="E64"/>
  <c r="H64"/>
  <c r="K64"/>
  <c r="N64"/>
  <c r="O64"/>
  <c r="P64"/>
  <c r="T64"/>
  <c r="W64"/>
  <c r="Z64" s="1"/>
  <c r="X64"/>
  <c r="Y64"/>
  <c r="E65"/>
  <c r="H65"/>
  <c r="K65"/>
  <c r="N65"/>
  <c r="O65"/>
  <c r="P65"/>
  <c r="Q65" s="1"/>
  <c r="T65"/>
  <c r="W65"/>
  <c r="Z65" s="1"/>
  <c r="X65"/>
  <c r="Y65"/>
  <c r="E66"/>
  <c r="H66"/>
  <c r="K66"/>
  <c r="N66"/>
  <c r="O66"/>
  <c r="Q66" s="1"/>
  <c r="P66"/>
  <c r="T66"/>
  <c r="W66"/>
  <c r="Z66" s="1"/>
  <c r="X66"/>
  <c r="Y66"/>
  <c r="E67"/>
  <c r="H67"/>
  <c r="K67"/>
  <c r="N67"/>
  <c r="O67"/>
  <c r="P67"/>
  <c r="T67"/>
  <c r="W67"/>
  <c r="Z67" s="1"/>
  <c r="X67"/>
  <c r="Y67"/>
  <c r="E68"/>
  <c r="H68"/>
  <c r="K68"/>
  <c r="N68"/>
  <c r="O68"/>
  <c r="P68"/>
  <c r="T68"/>
  <c r="W68"/>
  <c r="X68"/>
  <c r="Y68"/>
  <c r="E69"/>
  <c r="H69"/>
  <c r="K69"/>
  <c r="N69"/>
  <c r="O69"/>
  <c r="P69"/>
  <c r="T69"/>
  <c r="W69"/>
  <c r="Z69" s="1"/>
  <c r="X69"/>
  <c r="Y69"/>
  <c r="E70"/>
  <c r="H70"/>
  <c r="K70"/>
  <c r="N70"/>
  <c r="O70"/>
  <c r="P70"/>
  <c r="Q70" s="1"/>
  <c r="T70"/>
  <c r="W70"/>
  <c r="Z70" s="1"/>
  <c r="X70"/>
  <c r="Y70"/>
  <c r="E71"/>
  <c r="H71"/>
  <c r="K71"/>
  <c r="N71"/>
  <c r="O71"/>
  <c r="P71"/>
  <c r="Q71" s="1"/>
  <c r="T71"/>
  <c r="W71"/>
  <c r="Z71" s="1"/>
  <c r="X71"/>
  <c r="Y71"/>
  <c r="E72"/>
  <c r="H72"/>
  <c r="K72"/>
  <c r="N72"/>
  <c r="O72"/>
  <c r="P72"/>
  <c r="T72"/>
  <c r="W72"/>
  <c r="Z72" s="1"/>
  <c r="X72"/>
  <c r="Y72"/>
  <c r="E73"/>
  <c r="H73"/>
  <c r="H92" s="1"/>
  <c r="K73"/>
  <c r="N73"/>
  <c r="O73"/>
  <c r="P73"/>
  <c r="Q73" s="1"/>
  <c r="T73"/>
  <c r="W73"/>
  <c r="Z73" s="1"/>
  <c r="X73"/>
  <c r="Y73"/>
  <c r="E74"/>
  <c r="H74"/>
  <c r="K74"/>
  <c r="N74"/>
  <c r="O74"/>
  <c r="P74"/>
  <c r="Q74"/>
  <c r="T74"/>
  <c r="W74"/>
  <c r="Z74" s="1"/>
  <c r="X74"/>
  <c r="Y74"/>
  <c r="E75"/>
  <c r="H75"/>
  <c r="K75"/>
  <c r="N75"/>
  <c r="O75"/>
  <c r="P75"/>
  <c r="Q75" s="1"/>
  <c r="T75"/>
  <c r="W75"/>
  <c r="X75"/>
  <c r="Y75"/>
  <c r="E76"/>
  <c r="H76"/>
  <c r="K76"/>
  <c r="N76"/>
  <c r="O76"/>
  <c r="P76"/>
  <c r="T76"/>
  <c r="W76"/>
  <c r="Z76" s="1"/>
  <c r="X76"/>
  <c r="Y76"/>
  <c r="E77"/>
  <c r="H77"/>
  <c r="K77"/>
  <c r="N77"/>
  <c r="O77"/>
  <c r="P77"/>
  <c r="Q77" s="1"/>
  <c r="T77"/>
  <c r="W77"/>
  <c r="X77"/>
  <c r="Y77"/>
  <c r="Z77"/>
  <c r="E78"/>
  <c r="H78"/>
  <c r="K78"/>
  <c r="N78"/>
  <c r="O78"/>
  <c r="P78"/>
  <c r="Q78"/>
  <c r="T78"/>
  <c r="W78"/>
  <c r="X78"/>
  <c r="Y78"/>
  <c r="Z78"/>
  <c r="E79"/>
  <c r="H79"/>
  <c r="K79"/>
  <c r="N79"/>
  <c r="O79"/>
  <c r="P79"/>
  <c r="Q79" s="1"/>
  <c r="T79"/>
  <c r="W79"/>
  <c r="Z79" s="1"/>
  <c r="X79"/>
  <c r="Y79"/>
  <c r="E80"/>
  <c r="H80"/>
  <c r="K80"/>
  <c r="N80"/>
  <c r="O80"/>
  <c r="P80"/>
  <c r="T80"/>
  <c r="W80"/>
  <c r="Z80" s="1"/>
  <c r="X80"/>
  <c r="Y80"/>
  <c r="E81"/>
  <c r="H81"/>
  <c r="K81"/>
  <c r="N81"/>
  <c r="O81"/>
  <c r="P81"/>
  <c r="Q81" s="1"/>
  <c r="T81"/>
  <c r="W81"/>
  <c r="Z81" s="1"/>
  <c r="X81"/>
  <c r="Y81"/>
  <c r="E82"/>
  <c r="H82"/>
  <c r="K82"/>
  <c r="N82"/>
  <c r="O82"/>
  <c r="Q82" s="1"/>
  <c r="P82"/>
  <c r="T82"/>
  <c r="W82"/>
  <c r="Z82" s="1"/>
  <c r="X82"/>
  <c r="Y82"/>
  <c r="E83"/>
  <c r="H83"/>
  <c r="K83"/>
  <c r="N83"/>
  <c r="O83"/>
  <c r="P83"/>
  <c r="T83"/>
  <c r="W83"/>
  <c r="Z83" s="1"/>
  <c r="X83"/>
  <c r="Y83"/>
  <c r="E84"/>
  <c r="H84"/>
  <c r="K84"/>
  <c r="N84"/>
  <c r="O84"/>
  <c r="P84"/>
  <c r="T84"/>
  <c r="W84"/>
  <c r="X84"/>
  <c r="Y84"/>
  <c r="E85"/>
  <c r="H85"/>
  <c r="K85"/>
  <c r="N85"/>
  <c r="O85"/>
  <c r="P85"/>
  <c r="T85"/>
  <c r="W85"/>
  <c r="Z85" s="1"/>
  <c r="X85"/>
  <c r="Y85"/>
  <c r="E86"/>
  <c r="H86"/>
  <c r="K86"/>
  <c r="N86"/>
  <c r="O86"/>
  <c r="P86"/>
  <c r="Q86" s="1"/>
  <c r="T86"/>
  <c r="W86"/>
  <c r="Z86" s="1"/>
  <c r="X86"/>
  <c r="Y86"/>
  <c r="E87"/>
  <c r="H87"/>
  <c r="K87"/>
  <c r="N87"/>
  <c r="O87"/>
  <c r="P87"/>
  <c r="Q87" s="1"/>
  <c r="T87"/>
  <c r="W87"/>
  <c r="Z87" s="1"/>
  <c r="X87"/>
  <c r="Y87"/>
  <c r="E88"/>
  <c r="H88"/>
  <c r="K88"/>
  <c r="N88"/>
  <c r="O88"/>
  <c r="P88"/>
  <c r="T88"/>
  <c r="W88"/>
  <c r="Z88" s="1"/>
  <c r="X88"/>
  <c r="Y88"/>
  <c r="E89"/>
  <c r="H89"/>
  <c r="K89"/>
  <c r="N89"/>
  <c r="O89"/>
  <c r="P89"/>
  <c r="Q89" s="1"/>
  <c r="T89"/>
  <c r="W89"/>
  <c r="X89"/>
  <c r="Y89"/>
  <c r="E90"/>
  <c r="H90"/>
  <c r="K90"/>
  <c r="N90"/>
  <c r="O90"/>
  <c r="P90"/>
  <c r="T90"/>
  <c r="W90"/>
  <c r="Z90" s="1"/>
  <c r="X90"/>
  <c r="Y90"/>
  <c r="E91"/>
  <c r="H91"/>
  <c r="K91"/>
  <c r="N91"/>
  <c r="O91"/>
  <c r="P91"/>
  <c r="T91"/>
  <c r="W91"/>
  <c r="Z91" s="1"/>
  <c r="X91"/>
  <c r="Y91"/>
  <c r="C92"/>
  <c r="D92"/>
  <c r="F92"/>
  <c r="G92"/>
  <c r="I92"/>
  <c r="J92"/>
  <c r="L92"/>
  <c r="M92"/>
  <c r="R92"/>
  <c r="S92"/>
  <c r="U92"/>
  <c r="V92"/>
  <c r="E8" i="41"/>
  <c r="H8"/>
  <c r="K8"/>
  <c r="N8"/>
  <c r="O8"/>
  <c r="P8"/>
  <c r="Q8" s="1"/>
  <c r="R8"/>
  <c r="S8"/>
  <c r="T8" s="1"/>
  <c r="E9"/>
  <c r="H9"/>
  <c r="K9"/>
  <c r="N9"/>
  <c r="O9"/>
  <c r="P9"/>
  <c r="R9"/>
  <c r="S9"/>
  <c r="T9" s="1"/>
  <c r="E10"/>
  <c r="H10"/>
  <c r="K10"/>
  <c r="N10"/>
  <c r="O10"/>
  <c r="P10"/>
  <c r="R10"/>
  <c r="S10"/>
  <c r="E11"/>
  <c r="H11"/>
  <c r="K11"/>
  <c r="N11"/>
  <c r="O11"/>
  <c r="P11"/>
  <c r="R11"/>
  <c r="S11"/>
  <c r="E12"/>
  <c r="H12"/>
  <c r="K12"/>
  <c r="N12"/>
  <c r="O12"/>
  <c r="P12"/>
  <c r="R12"/>
  <c r="S12"/>
  <c r="E13"/>
  <c r="H13"/>
  <c r="K13"/>
  <c r="N13"/>
  <c r="O13"/>
  <c r="P13"/>
  <c r="Q13" s="1"/>
  <c r="R13"/>
  <c r="S13"/>
  <c r="T13" s="1"/>
  <c r="E14"/>
  <c r="H14"/>
  <c r="K14"/>
  <c r="N14"/>
  <c r="O14"/>
  <c r="P14"/>
  <c r="Q14" s="1"/>
  <c r="R14"/>
  <c r="S14"/>
  <c r="E15"/>
  <c r="H15"/>
  <c r="K15"/>
  <c r="N15"/>
  <c r="O15"/>
  <c r="P15"/>
  <c r="Q15" s="1"/>
  <c r="R15"/>
  <c r="T15" s="1"/>
  <c r="S15"/>
  <c r="E16"/>
  <c r="H16"/>
  <c r="K16"/>
  <c r="N16"/>
  <c r="O16"/>
  <c r="P16"/>
  <c r="R16"/>
  <c r="S16"/>
  <c r="E17"/>
  <c r="H17"/>
  <c r="K17"/>
  <c r="N17"/>
  <c r="O17"/>
  <c r="P17"/>
  <c r="R17"/>
  <c r="S17"/>
  <c r="E18"/>
  <c r="H18"/>
  <c r="K18"/>
  <c r="N18"/>
  <c r="O18"/>
  <c r="P18"/>
  <c r="R18"/>
  <c r="S18"/>
  <c r="E19"/>
  <c r="H19"/>
  <c r="K19"/>
  <c r="N19"/>
  <c r="O19"/>
  <c r="P19"/>
  <c r="R19"/>
  <c r="S19"/>
  <c r="T19" s="1"/>
  <c r="E20"/>
  <c r="H20"/>
  <c r="K20"/>
  <c r="N20"/>
  <c r="O20"/>
  <c r="P20"/>
  <c r="R20"/>
  <c r="S20"/>
  <c r="E21"/>
  <c r="H21"/>
  <c r="K21"/>
  <c r="N21"/>
  <c r="O21"/>
  <c r="P21"/>
  <c r="Q21" s="1"/>
  <c r="R21"/>
  <c r="S21"/>
  <c r="T21" s="1"/>
  <c r="E22"/>
  <c r="H22"/>
  <c r="K22"/>
  <c r="N22"/>
  <c r="O22"/>
  <c r="P22"/>
  <c r="Q22" s="1"/>
  <c r="R22"/>
  <c r="S22"/>
  <c r="E23"/>
  <c r="H23"/>
  <c r="K23"/>
  <c r="N23"/>
  <c r="O23"/>
  <c r="P23"/>
  <c r="Q23" s="1"/>
  <c r="R23"/>
  <c r="S23"/>
  <c r="T23" s="1"/>
  <c r="E24"/>
  <c r="H24"/>
  <c r="K24"/>
  <c r="N24"/>
  <c r="O24"/>
  <c r="P24"/>
  <c r="R24"/>
  <c r="S24"/>
  <c r="E25"/>
  <c r="H25"/>
  <c r="K25"/>
  <c r="N25"/>
  <c r="O25"/>
  <c r="P25"/>
  <c r="R25"/>
  <c r="S25"/>
  <c r="T25" s="1"/>
  <c r="E26"/>
  <c r="H26"/>
  <c r="K26"/>
  <c r="N26"/>
  <c r="O26"/>
  <c r="P26"/>
  <c r="R26"/>
  <c r="S26"/>
  <c r="E27"/>
  <c r="H27"/>
  <c r="K27"/>
  <c r="N27"/>
  <c r="O27"/>
  <c r="P27"/>
  <c r="R27"/>
  <c r="S27"/>
  <c r="T27"/>
  <c r="E28"/>
  <c r="H28"/>
  <c r="K28"/>
  <c r="N28"/>
  <c r="O28"/>
  <c r="P28"/>
  <c r="R28"/>
  <c r="S28"/>
  <c r="T28" s="1"/>
  <c r="E29"/>
  <c r="H29"/>
  <c r="K29"/>
  <c r="N29"/>
  <c r="O29"/>
  <c r="P29"/>
  <c r="R29"/>
  <c r="S29"/>
  <c r="T29" s="1"/>
  <c r="E30"/>
  <c r="H30"/>
  <c r="K30"/>
  <c r="N30"/>
  <c r="O30"/>
  <c r="P30"/>
  <c r="R30"/>
  <c r="S30"/>
  <c r="T30" s="1"/>
  <c r="E31"/>
  <c r="H31"/>
  <c r="K31"/>
  <c r="N31"/>
  <c r="O31"/>
  <c r="P31"/>
  <c r="R31"/>
  <c r="S31"/>
  <c r="T31" s="1"/>
  <c r="E32"/>
  <c r="H32"/>
  <c r="K32"/>
  <c r="N32"/>
  <c r="O32"/>
  <c r="P32"/>
  <c r="Q32" s="1"/>
  <c r="R32"/>
  <c r="S32"/>
  <c r="E33"/>
  <c r="H33"/>
  <c r="K33"/>
  <c r="N33"/>
  <c r="O33"/>
  <c r="P33"/>
  <c r="Q33" s="1"/>
  <c r="R33"/>
  <c r="T33" s="1"/>
  <c r="S33"/>
  <c r="E34"/>
  <c r="H34"/>
  <c r="K34"/>
  <c r="N34"/>
  <c r="O34"/>
  <c r="P34"/>
  <c r="Q34" s="1"/>
  <c r="R34"/>
  <c r="S34"/>
  <c r="E35"/>
  <c r="H35"/>
  <c r="K35"/>
  <c r="N35"/>
  <c r="O35"/>
  <c r="P35"/>
  <c r="Q35" s="1"/>
  <c r="R35"/>
  <c r="T35" s="1"/>
  <c r="S35"/>
  <c r="E36"/>
  <c r="H36"/>
  <c r="K36"/>
  <c r="N36"/>
  <c r="O36"/>
  <c r="P36"/>
  <c r="Q36" s="1"/>
  <c r="R36"/>
  <c r="S36"/>
  <c r="E37"/>
  <c r="H37"/>
  <c r="K37"/>
  <c r="N37"/>
  <c r="O37"/>
  <c r="P37"/>
  <c r="Q37" s="1"/>
  <c r="R37"/>
  <c r="S37"/>
  <c r="T37" s="1"/>
  <c r="E38"/>
  <c r="H38"/>
  <c r="K38"/>
  <c r="N38"/>
  <c r="O38"/>
  <c r="P38"/>
  <c r="Q38" s="1"/>
  <c r="R38"/>
  <c r="S38"/>
  <c r="E39"/>
  <c r="H39"/>
  <c r="K39"/>
  <c r="N39"/>
  <c r="O39"/>
  <c r="P39"/>
  <c r="Q39" s="1"/>
  <c r="R39"/>
  <c r="T39" s="1"/>
  <c r="S39"/>
  <c r="E40"/>
  <c r="H40"/>
  <c r="K40"/>
  <c r="N40"/>
  <c r="O40"/>
  <c r="P40"/>
  <c r="Q40" s="1"/>
  <c r="R40"/>
  <c r="S40"/>
  <c r="E41"/>
  <c r="H41"/>
  <c r="K41"/>
  <c r="N41"/>
  <c r="O41"/>
  <c r="P41"/>
  <c r="Q41" s="1"/>
  <c r="R41"/>
  <c r="T41" s="1"/>
  <c r="S41"/>
  <c r="E42"/>
  <c r="H42"/>
  <c r="K42"/>
  <c r="N42"/>
  <c r="O42"/>
  <c r="P42"/>
  <c r="R42"/>
  <c r="S42"/>
  <c r="T42" s="1"/>
  <c r="E43"/>
  <c r="H43"/>
  <c r="K43"/>
  <c r="N43"/>
  <c r="O43"/>
  <c r="P43"/>
  <c r="R43"/>
  <c r="S43"/>
  <c r="E44"/>
  <c r="H44"/>
  <c r="K44"/>
  <c r="N44"/>
  <c r="O44"/>
  <c r="P44"/>
  <c r="R44"/>
  <c r="S44"/>
  <c r="T44" s="1"/>
  <c r="E45"/>
  <c r="H45"/>
  <c r="K45"/>
  <c r="N45"/>
  <c r="O45"/>
  <c r="P45"/>
  <c r="R45"/>
  <c r="S45"/>
  <c r="T45"/>
  <c r="E46"/>
  <c r="H46"/>
  <c r="K46"/>
  <c r="N46"/>
  <c r="O46"/>
  <c r="P46"/>
  <c r="R46"/>
  <c r="S46"/>
  <c r="T46" s="1"/>
  <c r="E47"/>
  <c r="H47"/>
  <c r="K47"/>
  <c r="N47"/>
  <c r="O47"/>
  <c r="P47"/>
  <c r="R47"/>
  <c r="S47"/>
  <c r="E48"/>
  <c r="H48"/>
  <c r="K48"/>
  <c r="N48"/>
  <c r="O48"/>
  <c r="P48"/>
  <c r="R48"/>
  <c r="S48"/>
  <c r="T48" s="1"/>
  <c r="E49"/>
  <c r="H49"/>
  <c r="K49"/>
  <c r="N49"/>
  <c r="O49"/>
  <c r="P49"/>
  <c r="R49"/>
  <c r="S49"/>
  <c r="E50"/>
  <c r="H50"/>
  <c r="K50"/>
  <c r="N50"/>
  <c r="O50"/>
  <c r="P50"/>
  <c r="R50"/>
  <c r="S50"/>
  <c r="T50" s="1"/>
  <c r="E56"/>
  <c r="H56"/>
  <c r="K56"/>
  <c r="N56"/>
  <c r="O56"/>
  <c r="P56"/>
  <c r="R56"/>
  <c r="S56"/>
  <c r="E57"/>
  <c r="H57"/>
  <c r="K57"/>
  <c r="N57"/>
  <c r="O57"/>
  <c r="P57"/>
  <c r="R57"/>
  <c r="S57"/>
  <c r="T57" s="1"/>
  <c r="E58"/>
  <c r="H58"/>
  <c r="K58"/>
  <c r="N58"/>
  <c r="O58"/>
  <c r="P58"/>
  <c r="R58"/>
  <c r="S58"/>
  <c r="T58" s="1"/>
  <c r="E59"/>
  <c r="H59"/>
  <c r="K59"/>
  <c r="N59"/>
  <c r="O59"/>
  <c r="P59"/>
  <c r="Q59" s="1"/>
  <c r="R59"/>
  <c r="S59"/>
  <c r="E60"/>
  <c r="H60"/>
  <c r="K60"/>
  <c r="N60"/>
  <c r="O60"/>
  <c r="P60"/>
  <c r="Q60" s="1"/>
  <c r="R60"/>
  <c r="T60" s="1"/>
  <c r="S60"/>
  <c r="E61"/>
  <c r="H61"/>
  <c r="K61"/>
  <c r="N61"/>
  <c r="O61"/>
  <c r="P61"/>
  <c r="Q61" s="1"/>
  <c r="R61"/>
  <c r="S61"/>
  <c r="E62"/>
  <c r="H62"/>
  <c r="K62"/>
  <c r="N62"/>
  <c r="O62"/>
  <c r="P62"/>
  <c r="Q62" s="1"/>
  <c r="R62"/>
  <c r="S62"/>
  <c r="T62" s="1"/>
  <c r="E63"/>
  <c r="H63"/>
  <c r="K63"/>
  <c r="N63"/>
  <c r="O63"/>
  <c r="P63"/>
  <c r="Q63" s="1"/>
  <c r="R63"/>
  <c r="S63"/>
  <c r="E64"/>
  <c r="H64"/>
  <c r="K64"/>
  <c r="N64"/>
  <c r="O64"/>
  <c r="P64"/>
  <c r="Q64" s="1"/>
  <c r="R64"/>
  <c r="T64" s="1"/>
  <c r="S64"/>
  <c r="E65"/>
  <c r="H65"/>
  <c r="K65"/>
  <c r="N65"/>
  <c r="O65"/>
  <c r="P65"/>
  <c r="R65"/>
  <c r="S65"/>
  <c r="T65" s="1"/>
  <c r="E66"/>
  <c r="H66"/>
  <c r="K66"/>
  <c r="N66"/>
  <c r="O66"/>
  <c r="P66"/>
  <c r="R66"/>
  <c r="S66"/>
  <c r="T66" s="1"/>
  <c r="E67"/>
  <c r="H67"/>
  <c r="K67"/>
  <c r="N67"/>
  <c r="O67"/>
  <c r="P67"/>
  <c r="R67"/>
  <c r="S67"/>
  <c r="T67" s="1"/>
  <c r="E68"/>
  <c r="H68"/>
  <c r="K68"/>
  <c r="N68"/>
  <c r="O68"/>
  <c r="P68"/>
  <c r="R68"/>
  <c r="S68"/>
  <c r="E69"/>
  <c r="H69"/>
  <c r="K69"/>
  <c r="N69"/>
  <c r="O69"/>
  <c r="P69"/>
  <c r="R69"/>
  <c r="S69"/>
  <c r="T69" s="1"/>
  <c r="E70"/>
  <c r="H70"/>
  <c r="K70"/>
  <c r="N70"/>
  <c r="O70"/>
  <c r="P70"/>
  <c r="R70"/>
  <c r="S70"/>
  <c r="T70" s="1"/>
  <c r="E71"/>
  <c r="H71"/>
  <c r="K71"/>
  <c r="N71"/>
  <c r="O71"/>
  <c r="P71"/>
  <c r="Q71" s="1"/>
  <c r="R71"/>
  <c r="S71"/>
  <c r="E72"/>
  <c r="H72"/>
  <c r="K72"/>
  <c r="N72"/>
  <c r="O72"/>
  <c r="P72"/>
  <c r="Q72" s="1"/>
  <c r="R72"/>
  <c r="T72" s="1"/>
  <c r="S72"/>
  <c r="E73"/>
  <c r="H73"/>
  <c r="K73"/>
  <c r="N73"/>
  <c r="O73"/>
  <c r="P73"/>
  <c r="Q73" s="1"/>
  <c r="R73"/>
  <c r="S73"/>
  <c r="E74"/>
  <c r="H74"/>
  <c r="K74"/>
  <c r="N74"/>
  <c r="O74"/>
  <c r="P74"/>
  <c r="Q74" s="1"/>
  <c r="R74"/>
  <c r="S74"/>
  <c r="T74" s="1"/>
  <c r="E75"/>
  <c r="H75"/>
  <c r="K75"/>
  <c r="N75"/>
  <c r="O75"/>
  <c r="P75"/>
  <c r="Q75" s="1"/>
  <c r="R75"/>
  <c r="S75"/>
  <c r="E76"/>
  <c r="H76"/>
  <c r="K76"/>
  <c r="N76"/>
  <c r="O76"/>
  <c r="P76"/>
  <c r="Q76" s="1"/>
  <c r="R76"/>
  <c r="T76" s="1"/>
  <c r="S76"/>
  <c r="E77"/>
  <c r="H77"/>
  <c r="K77"/>
  <c r="N77"/>
  <c r="O77"/>
  <c r="P77"/>
  <c r="Q77" s="1"/>
  <c r="R77"/>
  <c r="S77"/>
  <c r="E78"/>
  <c r="H78"/>
  <c r="K78"/>
  <c r="N78"/>
  <c r="O78"/>
  <c r="P78"/>
  <c r="Q78" s="1"/>
  <c r="R78"/>
  <c r="T78" s="1"/>
  <c r="S78"/>
  <c r="E79"/>
  <c r="H79"/>
  <c r="K79"/>
  <c r="N79"/>
  <c r="O79"/>
  <c r="P79"/>
  <c r="R79"/>
  <c r="S79"/>
  <c r="T79" s="1"/>
  <c r="E80"/>
  <c r="H80"/>
  <c r="K80"/>
  <c r="N80"/>
  <c r="O80"/>
  <c r="P80"/>
  <c r="R80"/>
  <c r="S80"/>
  <c r="T80"/>
  <c r="E81"/>
  <c r="H81"/>
  <c r="K81"/>
  <c r="N81"/>
  <c r="O81"/>
  <c r="P81"/>
  <c r="R81"/>
  <c r="S81"/>
  <c r="T81" s="1"/>
  <c r="E82"/>
  <c r="H82"/>
  <c r="K82"/>
  <c r="N82"/>
  <c r="O82"/>
  <c r="P82"/>
  <c r="R82"/>
  <c r="S82"/>
  <c r="T82" s="1"/>
  <c r="E83"/>
  <c r="H83"/>
  <c r="K83"/>
  <c r="N83"/>
  <c r="O83"/>
  <c r="P83"/>
  <c r="Q83" s="1"/>
  <c r="R83"/>
  <c r="S83"/>
  <c r="E84"/>
  <c r="H84"/>
  <c r="K84"/>
  <c r="N84"/>
  <c r="O84"/>
  <c r="P84"/>
  <c r="Q84" s="1"/>
  <c r="R84"/>
  <c r="T84" s="1"/>
  <c r="S84"/>
  <c r="E85"/>
  <c r="H85"/>
  <c r="K85"/>
  <c r="N85"/>
  <c r="O85"/>
  <c r="P85"/>
  <c r="Q85" s="1"/>
  <c r="R85"/>
  <c r="S85"/>
  <c r="E86"/>
  <c r="H86"/>
  <c r="K86"/>
  <c r="N86"/>
  <c r="O86"/>
  <c r="P86"/>
  <c r="Q86" s="1"/>
  <c r="R86"/>
  <c r="S86"/>
  <c r="T86" s="1"/>
  <c r="E87"/>
  <c r="H87"/>
  <c r="K87"/>
  <c r="N87"/>
  <c r="O87"/>
  <c r="P87"/>
  <c r="Q87" s="1"/>
  <c r="R87"/>
  <c r="S87"/>
  <c r="E88"/>
  <c r="H88"/>
  <c r="K88"/>
  <c r="N88"/>
  <c r="O88"/>
  <c r="P88"/>
  <c r="Q88" s="1"/>
  <c r="R88"/>
  <c r="T88" s="1"/>
  <c r="S88"/>
  <c r="E89"/>
  <c r="H89"/>
  <c r="K89"/>
  <c r="N89"/>
  <c r="O89"/>
  <c r="P89"/>
  <c r="Q89" s="1"/>
  <c r="R89"/>
  <c r="S89"/>
  <c r="E90"/>
  <c r="H90"/>
  <c r="K90"/>
  <c r="N90"/>
  <c r="O90"/>
  <c r="P90"/>
  <c r="Q90" s="1"/>
  <c r="R90"/>
  <c r="T90" s="1"/>
  <c r="S90"/>
  <c r="E91"/>
  <c r="H91"/>
  <c r="K91"/>
  <c r="N91"/>
  <c r="O91"/>
  <c r="P91"/>
  <c r="R91"/>
  <c r="S91"/>
  <c r="T91" s="1"/>
  <c r="E92"/>
  <c r="H92"/>
  <c r="K92"/>
  <c r="N92"/>
  <c r="O92"/>
  <c r="P92"/>
  <c r="R92"/>
  <c r="S92"/>
  <c r="E93"/>
  <c r="H93"/>
  <c r="K93"/>
  <c r="N93"/>
  <c r="O93"/>
  <c r="P93"/>
  <c r="R93"/>
  <c r="S93"/>
  <c r="T93" s="1"/>
  <c r="E94"/>
  <c r="H94"/>
  <c r="K94"/>
  <c r="N94"/>
  <c r="O94"/>
  <c r="P94"/>
  <c r="R94"/>
  <c r="S94"/>
  <c r="T94"/>
  <c r="E95"/>
  <c r="H95"/>
  <c r="K95"/>
  <c r="N95"/>
  <c r="O95"/>
  <c r="P95"/>
  <c r="R95"/>
  <c r="S95"/>
  <c r="T95" s="1"/>
  <c r="E96"/>
  <c r="H96"/>
  <c r="K96"/>
  <c r="N96"/>
  <c r="O96"/>
  <c r="P96"/>
  <c r="R96"/>
  <c r="S96"/>
  <c r="E97"/>
  <c r="H97"/>
  <c r="K97"/>
  <c r="N97"/>
  <c r="O97"/>
  <c r="P97"/>
  <c r="R97"/>
  <c r="S97"/>
  <c r="T97" s="1"/>
  <c r="E98"/>
  <c r="H98"/>
  <c r="K98"/>
  <c r="N98"/>
  <c r="O98"/>
  <c r="P98"/>
  <c r="R98"/>
  <c r="S98"/>
  <c r="T98" s="1"/>
  <c r="E99"/>
  <c r="H99"/>
  <c r="K99"/>
  <c r="N99"/>
  <c r="O99"/>
  <c r="P99"/>
  <c r="Q99" s="1"/>
  <c r="R99"/>
  <c r="S99"/>
  <c r="E100"/>
  <c r="H100"/>
  <c r="K100"/>
  <c r="N100"/>
  <c r="O100"/>
  <c r="P100"/>
  <c r="Q100" s="1"/>
  <c r="R100"/>
  <c r="T100" s="1"/>
  <c r="S100"/>
  <c r="E101"/>
  <c r="H101"/>
  <c r="K101"/>
  <c r="N101"/>
  <c r="O101"/>
  <c r="P101"/>
  <c r="Q101" s="1"/>
  <c r="R101"/>
  <c r="S101"/>
  <c r="E7" i="40"/>
  <c r="H7"/>
  <c r="K7"/>
  <c r="N7"/>
  <c r="O7"/>
  <c r="P7"/>
  <c r="T7"/>
  <c r="W7"/>
  <c r="X7"/>
  <c r="Y7"/>
  <c r="E8"/>
  <c r="H8"/>
  <c r="K8"/>
  <c r="N8"/>
  <c r="O8"/>
  <c r="P8"/>
  <c r="T8"/>
  <c r="W8"/>
  <c r="X8"/>
  <c r="Y8"/>
  <c r="E9"/>
  <c r="H9"/>
  <c r="K9"/>
  <c r="N9"/>
  <c r="O9"/>
  <c r="P9"/>
  <c r="T9"/>
  <c r="W9"/>
  <c r="Z9" s="1"/>
  <c r="X9"/>
  <c r="Y9"/>
  <c r="E10"/>
  <c r="H10"/>
  <c r="K10"/>
  <c r="N10"/>
  <c r="O10"/>
  <c r="P10"/>
  <c r="Q10" s="1"/>
  <c r="T10"/>
  <c r="W10"/>
  <c r="Z10" s="1"/>
  <c r="X10"/>
  <c r="Y10"/>
  <c r="E11"/>
  <c r="H11"/>
  <c r="K11"/>
  <c r="N11"/>
  <c r="O11"/>
  <c r="P11"/>
  <c r="T11"/>
  <c r="W11"/>
  <c r="X11"/>
  <c r="Y11"/>
  <c r="E12"/>
  <c r="H12"/>
  <c r="K12"/>
  <c r="N12"/>
  <c r="O12"/>
  <c r="P12"/>
  <c r="T12"/>
  <c r="W12"/>
  <c r="Z12" s="1"/>
  <c r="X12"/>
  <c r="Y12"/>
  <c r="E13"/>
  <c r="H13"/>
  <c r="K13"/>
  <c r="N13"/>
  <c r="O13"/>
  <c r="P13"/>
  <c r="Q13" s="1"/>
  <c r="T13"/>
  <c r="W13"/>
  <c r="Z13" s="1"/>
  <c r="X13"/>
  <c r="Y13"/>
  <c r="E14"/>
  <c r="H14"/>
  <c r="K14"/>
  <c r="N14"/>
  <c r="O14"/>
  <c r="P14"/>
  <c r="Q14" s="1"/>
  <c r="T14"/>
  <c r="W14"/>
  <c r="Z14" s="1"/>
  <c r="X14"/>
  <c r="Y14"/>
  <c r="E15"/>
  <c r="H15"/>
  <c r="K15"/>
  <c r="N15"/>
  <c r="O15"/>
  <c r="P15"/>
  <c r="Q15" s="1"/>
  <c r="T15"/>
  <c r="W15"/>
  <c r="X15"/>
  <c r="Y15"/>
  <c r="E16"/>
  <c r="H16"/>
  <c r="K16"/>
  <c r="N16"/>
  <c r="O16"/>
  <c r="P16"/>
  <c r="T16"/>
  <c r="W16"/>
  <c r="Z16" s="1"/>
  <c r="X16"/>
  <c r="Y16"/>
  <c r="E17"/>
  <c r="H17"/>
  <c r="K17"/>
  <c r="N17"/>
  <c r="O17"/>
  <c r="P17"/>
  <c r="Q17" s="1"/>
  <c r="T17"/>
  <c r="W17"/>
  <c r="Z17" s="1"/>
  <c r="X17"/>
  <c r="Y17"/>
  <c r="E18"/>
  <c r="H18"/>
  <c r="K18"/>
  <c r="N18"/>
  <c r="O18"/>
  <c r="P18"/>
  <c r="Q18" s="1"/>
  <c r="T18"/>
  <c r="W18"/>
  <c r="Z18" s="1"/>
  <c r="X18"/>
  <c r="Y18"/>
  <c r="E19"/>
  <c r="H19"/>
  <c r="K19"/>
  <c r="N19"/>
  <c r="O19"/>
  <c r="P19"/>
  <c r="Q19" s="1"/>
  <c r="T19"/>
  <c r="W19"/>
  <c r="X19"/>
  <c r="Y19"/>
  <c r="E20"/>
  <c r="H20"/>
  <c r="K20"/>
  <c r="N20"/>
  <c r="O20"/>
  <c r="P20"/>
  <c r="T20"/>
  <c r="W20"/>
  <c r="Z20" s="1"/>
  <c r="X20"/>
  <c r="Y20"/>
  <c r="E21"/>
  <c r="H21"/>
  <c r="K21"/>
  <c r="N21"/>
  <c r="O21"/>
  <c r="P21"/>
  <c r="Q21" s="1"/>
  <c r="T21"/>
  <c r="W21"/>
  <c r="Z21" s="1"/>
  <c r="X21"/>
  <c r="Y21"/>
  <c r="E22"/>
  <c r="H22"/>
  <c r="K22"/>
  <c r="N22"/>
  <c r="O22"/>
  <c r="P22"/>
  <c r="T22"/>
  <c r="W22"/>
  <c r="Z22" s="1"/>
  <c r="X22"/>
  <c r="Y22"/>
  <c r="E23"/>
  <c r="H23"/>
  <c r="K23"/>
  <c r="N23"/>
  <c r="O23"/>
  <c r="P23"/>
  <c r="T23"/>
  <c r="W23"/>
  <c r="X23"/>
  <c r="Y23"/>
  <c r="E24"/>
  <c r="H24"/>
  <c r="K24"/>
  <c r="N24"/>
  <c r="O24"/>
  <c r="P24"/>
  <c r="T24"/>
  <c r="W24"/>
  <c r="X24"/>
  <c r="Y24"/>
  <c r="E25"/>
  <c r="H25"/>
  <c r="K25"/>
  <c r="N25"/>
  <c r="O25"/>
  <c r="P25"/>
  <c r="T25"/>
  <c r="W25"/>
  <c r="X25"/>
  <c r="Y25"/>
  <c r="E26"/>
  <c r="H26"/>
  <c r="K26"/>
  <c r="N26"/>
  <c r="O26"/>
  <c r="P26"/>
  <c r="T26"/>
  <c r="W26"/>
  <c r="X26"/>
  <c r="Y26"/>
  <c r="Z26"/>
  <c r="E27"/>
  <c r="H27"/>
  <c r="K27"/>
  <c r="N27"/>
  <c r="O27"/>
  <c r="P27"/>
  <c r="Q27" s="1"/>
  <c r="T27"/>
  <c r="W27"/>
  <c r="X27"/>
  <c r="Y27"/>
  <c r="E28"/>
  <c r="H28"/>
  <c r="K28"/>
  <c r="N28"/>
  <c r="O28"/>
  <c r="P28"/>
  <c r="T28"/>
  <c r="W28"/>
  <c r="Z28" s="1"/>
  <c r="X28"/>
  <c r="Y28"/>
  <c r="E29"/>
  <c r="H29"/>
  <c r="K29"/>
  <c r="N29"/>
  <c r="O29"/>
  <c r="P29"/>
  <c r="Q29" s="1"/>
  <c r="T29"/>
  <c r="W29"/>
  <c r="Z29" s="1"/>
  <c r="X29"/>
  <c r="Y29"/>
  <c r="E30"/>
  <c r="H30"/>
  <c r="K30"/>
  <c r="N30"/>
  <c r="O30"/>
  <c r="P30"/>
  <c r="T30"/>
  <c r="W30"/>
  <c r="Z30" s="1"/>
  <c r="X30"/>
  <c r="Y30"/>
  <c r="E31"/>
  <c r="H31"/>
  <c r="K31"/>
  <c r="N31"/>
  <c r="O31"/>
  <c r="P31"/>
  <c r="T31"/>
  <c r="W31"/>
  <c r="X31"/>
  <c r="Y31"/>
  <c r="E32"/>
  <c r="H32"/>
  <c r="K32"/>
  <c r="N32"/>
  <c r="O32"/>
  <c r="P32"/>
  <c r="T32"/>
  <c r="W32"/>
  <c r="X32"/>
  <c r="Y32"/>
  <c r="E33"/>
  <c r="H33"/>
  <c r="K33"/>
  <c r="N33"/>
  <c r="O33"/>
  <c r="P33"/>
  <c r="T33"/>
  <c r="W33"/>
  <c r="X33"/>
  <c r="Y33"/>
  <c r="E34"/>
  <c r="H34"/>
  <c r="K34"/>
  <c r="N34"/>
  <c r="O34"/>
  <c r="P34"/>
  <c r="T34"/>
  <c r="W34"/>
  <c r="X34"/>
  <c r="Y34"/>
  <c r="Z34"/>
  <c r="E35"/>
  <c r="H35"/>
  <c r="K35"/>
  <c r="N35"/>
  <c r="O35"/>
  <c r="P35"/>
  <c r="Q35" s="1"/>
  <c r="T35"/>
  <c r="W35"/>
  <c r="X35"/>
  <c r="Y35"/>
  <c r="E36"/>
  <c r="H36"/>
  <c r="K36"/>
  <c r="N36"/>
  <c r="O36"/>
  <c r="P36"/>
  <c r="T36"/>
  <c r="W36"/>
  <c r="Z36" s="1"/>
  <c r="X36"/>
  <c r="Y36"/>
  <c r="E37"/>
  <c r="H37"/>
  <c r="K37"/>
  <c r="N37"/>
  <c r="O37"/>
  <c r="P37"/>
  <c r="Q37" s="1"/>
  <c r="T37"/>
  <c r="W37"/>
  <c r="Z37" s="1"/>
  <c r="X37"/>
  <c r="Y37"/>
  <c r="E38"/>
  <c r="H38"/>
  <c r="K38"/>
  <c r="N38"/>
  <c r="O38"/>
  <c r="P38"/>
  <c r="T38"/>
  <c r="W38"/>
  <c r="Z38" s="1"/>
  <c r="X38"/>
  <c r="Y38"/>
  <c r="E39"/>
  <c r="H39"/>
  <c r="K39"/>
  <c r="N39"/>
  <c r="O39"/>
  <c r="P39"/>
  <c r="T39"/>
  <c r="W39"/>
  <c r="X39"/>
  <c r="Y39"/>
  <c r="E40"/>
  <c r="H40"/>
  <c r="K40"/>
  <c r="N40"/>
  <c r="O40"/>
  <c r="P40"/>
  <c r="T40"/>
  <c r="W40"/>
  <c r="X40"/>
  <c r="Y40"/>
  <c r="E41"/>
  <c r="H41"/>
  <c r="K41"/>
  <c r="N41"/>
  <c r="O41"/>
  <c r="P41"/>
  <c r="T41"/>
  <c r="W41"/>
  <c r="X41"/>
  <c r="Y41"/>
  <c r="E42"/>
  <c r="H42"/>
  <c r="K42"/>
  <c r="N42"/>
  <c r="O42"/>
  <c r="P42"/>
  <c r="T42"/>
  <c r="W42"/>
  <c r="X42"/>
  <c r="Y42"/>
  <c r="Z42"/>
  <c r="E43"/>
  <c r="H43"/>
  <c r="K43"/>
  <c r="N43"/>
  <c r="O43"/>
  <c r="P43"/>
  <c r="Q43" s="1"/>
  <c r="T43"/>
  <c r="W43"/>
  <c r="X43"/>
  <c r="Y43"/>
  <c r="E44"/>
  <c r="H44"/>
  <c r="K44"/>
  <c r="N44"/>
  <c r="O44"/>
  <c r="P44"/>
  <c r="T44"/>
  <c r="W44"/>
  <c r="Z44" s="1"/>
  <c r="X44"/>
  <c r="Y44"/>
  <c r="E45"/>
  <c r="H45"/>
  <c r="K45"/>
  <c r="N45"/>
  <c r="O45"/>
  <c r="P45"/>
  <c r="Q45" s="1"/>
  <c r="T45"/>
  <c r="W45"/>
  <c r="Z45" s="1"/>
  <c r="X45"/>
  <c r="Y45"/>
  <c r="E46"/>
  <c r="H46"/>
  <c r="K46"/>
  <c r="N46"/>
  <c r="O46"/>
  <c r="P46"/>
  <c r="T46"/>
  <c r="W46"/>
  <c r="Z46" s="1"/>
  <c r="X46"/>
  <c r="Y46"/>
  <c r="E47"/>
  <c r="H47"/>
  <c r="K47"/>
  <c r="N47"/>
  <c r="O47"/>
  <c r="P47"/>
  <c r="T47"/>
  <c r="W47"/>
  <c r="X47"/>
  <c r="Y47"/>
  <c r="E48"/>
  <c r="H48"/>
  <c r="K48"/>
  <c r="N48"/>
  <c r="O48"/>
  <c r="P48"/>
  <c r="T48"/>
  <c r="W48"/>
  <c r="X48"/>
  <c r="Y48"/>
  <c r="E49"/>
  <c r="H49"/>
  <c r="K49"/>
  <c r="N49"/>
  <c r="O49"/>
  <c r="P49"/>
  <c r="T49"/>
  <c r="W49"/>
  <c r="X49"/>
  <c r="Y49"/>
  <c r="E50"/>
  <c r="H50"/>
  <c r="K50"/>
  <c r="N50"/>
  <c r="O50"/>
  <c r="P50"/>
  <c r="T50"/>
  <c r="W50"/>
  <c r="X50"/>
  <c r="Y50"/>
  <c r="E51"/>
  <c r="H51"/>
  <c r="K51"/>
  <c r="N51"/>
  <c r="O51"/>
  <c r="P51"/>
  <c r="T51"/>
  <c r="W51"/>
  <c r="X51"/>
  <c r="Y51"/>
  <c r="E56"/>
  <c r="H56"/>
  <c r="K56"/>
  <c r="N56"/>
  <c r="O56"/>
  <c r="P56"/>
  <c r="T56"/>
  <c r="W56"/>
  <c r="X56"/>
  <c r="Y56"/>
  <c r="E57"/>
  <c r="H57"/>
  <c r="K57"/>
  <c r="N57"/>
  <c r="O57"/>
  <c r="P57"/>
  <c r="T57"/>
  <c r="W57"/>
  <c r="X57"/>
  <c r="Y57"/>
  <c r="E58"/>
  <c r="H58"/>
  <c r="K58"/>
  <c r="N58"/>
  <c r="O58"/>
  <c r="P58"/>
  <c r="T58"/>
  <c r="W58"/>
  <c r="X58"/>
  <c r="Y58"/>
  <c r="Z58"/>
  <c r="E59"/>
  <c r="H59"/>
  <c r="K59"/>
  <c r="N59"/>
  <c r="O59"/>
  <c r="P59"/>
  <c r="Q59" s="1"/>
  <c r="T59"/>
  <c r="W59"/>
  <c r="X59"/>
  <c r="Y59"/>
  <c r="E60"/>
  <c r="H60"/>
  <c r="K60"/>
  <c r="N60"/>
  <c r="O60"/>
  <c r="P60"/>
  <c r="T60"/>
  <c r="W60"/>
  <c r="Z60" s="1"/>
  <c r="X60"/>
  <c r="Y60"/>
  <c r="E61"/>
  <c r="H61"/>
  <c r="K61"/>
  <c r="N61"/>
  <c r="O61"/>
  <c r="P61"/>
  <c r="T61"/>
  <c r="W61"/>
  <c r="Z61" s="1"/>
  <c r="X61"/>
  <c r="Y61"/>
  <c r="E62"/>
  <c r="H62"/>
  <c r="K62"/>
  <c r="N62"/>
  <c r="O62"/>
  <c r="P62"/>
  <c r="T62"/>
  <c r="W62"/>
  <c r="Z62" s="1"/>
  <c r="X62"/>
  <c r="Y62"/>
  <c r="E63"/>
  <c r="H63"/>
  <c r="K63"/>
  <c r="N63"/>
  <c r="O63"/>
  <c r="P63"/>
  <c r="T63"/>
  <c r="W63"/>
  <c r="X63"/>
  <c r="Y63"/>
  <c r="E64"/>
  <c r="H64"/>
  <c r="K64"/>
  <c r="N64"/>
  <c r="O64"/>
  <c r="P64"/>
  <c r="T64"/>
  <c r="W64"/>
  <c r="X64"/>
  <c r="Y64"/>
  <c r="E65"/>
  <c r="H65"/>
  <c r="K65"/>
  <c r="N65"/>
  <c r="O65"/>
  <c r="P65"/>
  <c r="T65"/>
  <c r="W65"/>
  <c r="Z65" s="1"/>
  <c r="X65"/>
  <c r="Y65"/>
  <c r="E66"/>
  <c r="H66"/>
  <c r="K66"/>
  <c r="N66"/>
  <c r="O66"/>
  <c r="P66"/>
  <c r="T66"/>
  <c r="W66"/>
  <c r="X66"/>
  <c r="Y66"/>
  <c r="E67"/>
  <c r="H67"/>
  <c r="K67"/>
  <c r="N67"/>
  <c r="O67"/>
  <c r="P67"/>
  <c r="T67"/>
  <c r="W67"/>
  <c r="X67"/>
  <c r="Y67"/>
  <c r="E68"/>
  <c r="H68"/>
  <c r="K68"/>
  <c r="N68"/>
  <c r="O68"/>
  <c r="P68"/>
  <c r="T68"/>
  <c r="W68"/>
  <c r="X68"/>
  <c r="Y68"/>
  <c r="E69"/>
  <c r="H69"/>
  <c r="K69"/>
  <c r="N69"/>
  <c r="O69"/>
  <c r="Q69" s="1"/>
  <c r="P69"/>
  <c r="T69"/>
  <c r="W69"/>
  <c r="X69"/>
  <c r="Y69"/>
  <c r="E70"/>
  <c r="H70"/>
  <c r="K70"/>
  <c r="N70"/>
  <c r="O70"/>
  <c r="P70"/>
  <c r="T70"/>
  <c r="W70"/>
  <c r="X70"/>
  <c r="Y70"/>
  <c r="E71"/>
  <c r="H71"/>
  <c r="K71"/>
  <c r="N71"/>
  <c r="O71"/>
  <c r="P71"/>
  <c r="T71"/>
  <c r="W71"/>
  <c r="X71"/>
  <c r="Y71"/>
  <c r="E72"/>
  <c r="H72"/>
  <c r="K72"/>
  <c r="N72"/>
  <c r="O72"/>
  <c r="P72"/>
  <c r="T72"/>
  <c r="W72"/>
  <c r="X72"/>
  <c r="Y72"/>
  <c r="E73"/>
  <c r="H73"/>
  <c r="K73"/>
  <c r="N73"/>
  <c r="O73"/>
  <c r="Q73" s="1"/>
  <c r="P73"/>
  <c r="T73"/>
  <c r="W73"/>
  <c r="X73"/>
  <c r="Y73"/>
  <c r="Z73"/>
  <c r="E74"/>
  <c r="H74"/>
  <c r="K74"/>
  <c r="N74"/>
  <c r="O74"/>
  <c r="P74"/>
  <c r="Q74" s="1"/>
  <c r="T74"/>
  <c r="W74"/>
  <c r="Z74" s="1"/>
  <c r="X74"/>
  <c r="Y74"/>
  <c r="E75"/>
  <c r="H75"/>
  <c r="K75"/>
  <c r="N75"/>
  <c r="O75"/>
  <c r="P75"/>
  <c r="T75"/>
  <c r="W75"/>
  <c r="X75"/>
  <c r="Y75"/>
  <c r="E76"/>
  <c r="H76"/>
  <c r="K76"/>
  <c r="N76"/>
  <c r="O76"/>
  <c r="P76"/>
  <c r="T76"/>
  <c r="W76"/>
  <c r="X76"/>
  <c r="Y76"/>
  <c r="E77"/>
  <c r="H77"/>
  <c r="K77"/>
  <c r="N77"/>
  <c r="O77"/>
  <c r="P77"/>
  <c r="T77"/>
  <c r="W77"/>
  <c r="Z77" s="1"/>
  <c r="X77"/>
  <c r="Y77"/>
  <c r="E78"/>
  <c r="E100" s="1"/>
  <c r="H78"/>
  <c r="K78"/>
  <c r="N78"/>
  <c r="O78"/>
  <c r="P78"/>
  <c r="T78"/>
  <c r="W78"/>
  <c r="X78"/>
  <c r="Y78"/>
  <c r="Z78"/>
  <c r="E79"/>
  <c r="H79"/>
  <c r="K79"/>
  <c r="N79"/>
  <c r="O79"/>
  <c r="P79"/>
  <c r="P100" s="1"/>
  <c r="T79"/>
  <c r="W79"/>
  <c r="X79"/>
  <c r="Y79"/>
  <c r="E80"/>
  <c r="H80"/>
  <c r="K80"/>
  <c r="N80"/>
  <c r="O80"/>
  <c r="P80"/>
  <c r="T80"/>
  <c r="W80"/>
  <c r="X80"/>
  <c r="Y80"/>
  <c r="E81"/>
  <c r="H81"/>
  <c r="K81"/>
  <c r="N81"/>
  <c r="O81"/>
  <c r="P81"/>
  <c r="T81"/>
  <c r="W81"/>
  <c r="Z81" s="1"/>
  <c r="X81"/>
  <c r="Y81"/>
  <c r="E82"/>
  <c r="H82"/>
  <c r="K82"/>
  <c r="N82"/>
  <c r="O82"/>
  <c r="P82"/>
  <c r="T82"/>
  <c r="W82"/>
  <c r="Z82" s="1"/>
  <c r="X82"/>
  <c r="Y82"/>
  <c r="E83"/>
  <c r="H83"/>
  <c r="K83"/>
  <c r="N83"/>
  <c r="O83"/>
  <c r="P83"/>
  <c r="T83"/>
  <c r="W83"/>
  <c r="X83"/>
  <c r="Y83"/>
  <c r="E84"/>
  <c r="H84"/>
  <c r="K84"/>
  <c r="N84"/>
  <c r="O84"/>
  <c r="P84"/>
  <c r="T84"/>
  <c r="W84"/>
  <c r="X84"/>
  <c r="Y84"/>
  <c r="E85"/>
  <c r="H85"/>
  <c r="K85"/>
  <c r="N85"/>
  <c r="O85"/>
  <c r="P85"/>
  <c r="T85"/>
  <c r="W85"/>
  <c r="X85"/>
  <c r="Y85"/>
  <c r="E86"/>
  <c r="H86"/>
  <c r="K86"/>
  <c r="N86"/>
  <c r="O86"/>
  <c r="P86"/>
  <c r="T86"/>
  <c r="W86"/>
  <c r="X86"/>
  <c r="Y86"/>
  <c r="E87"/>
  <c r="H87"/>
  <c r="K87"/>
  <c r="N87"/>
  <c r="O87"/>
  <c r="P87"/>
  <c r="T87"/>
  <c r="W87"/>
  <c r="X87"/>
  <c r="Y87"/>
  <c r="E88"/>
  <c r="H88"/>
  <c r="K88"/>
  <c r="N88"/>
  <c r="O88"/>
  <c r="P88"/>
  <c r="T88"/>
  <c r="W88"/>
  <c r="X88"/>
  <c r="Y88"/>
  <c r="E89"/>
  <c r="H89"/>
  <c r="K89"/>
  <c r="N89"/>
  <c r="O89"/>
  <c r="P89"/>
  <c r="T89"/>
  <c r="W89"/>
  <c r="X89"/>
  <c r="Y89"/>
  <c r="E90"/>
  <c r="H90"/>
  <c r="K90"/>
  <c r="N90"/>
  <c r="O90"/>
  <c r="P90"/>
  <c r="T90"/>
  <c r="Z90" s="1"/>
  <c r="W90"/>
  <c r="X90"/>
  <c r="Y90"/>
  <c r="E91"/>
  <c r="H91"/>
  <c r="K91"/>
  <c r="N91"/>
  <c r="O91"/>
  <c r="P91"/>
  <c r="Q91" s="1"/>
  <c r="T91"/>
  <c r="W91"/>
  <c r="X91"/>
  <c r="Y91"/>
  <c r="E92"/>
  <c r="H92"/>
  <c r="K92"/>
  <c r="N92"/>
  <c r="O92"/>
  <c r="P92"/>
  <c r="T92"/>
  <c r="W92"/>
  <c r="Z92" s="1"/>
  <c r="X92"/>
  <c r="Y92"/>
  <c r="E93"/>
  <c r="H93"/>
  <c r="K93"/>
  <c r="N93"/>
  <c r="O93"/>
  <c r="P93"/>
  <c r="T93"/>
  <c r="W93"/>
  <c r="Z93" s="1"/>
  <c r="X93"/>
  <c r="Y93"/>
  <c r="E94"/>
  <c r="H94"/>
  <c r="K94"/>
  <c r="N94"/>
  <c r="O94"/>
  <c r="P94"/>
  <c r="Q94" s="1"/>
  <c r="T94"/>
  <c r="W94"/>
  <c r="X94"/>
  <c r="Y94"/>
  <c r="E95"/>
  <c r="H95"/>
  <c r="K95"/>
  <c r="N95"/>
  <c r="O95"/>
  <c r="P95"/>
  <c r="T95"/>
  <c r="W95"/>
  <c r="X95"/>
  <c r="Y95"/>
  <c r="E96"/>
  <c r="H96"/>
  <c r="K96"/>
  <c r="N96"/>
  <c r="O96"/>
  <c r="P96"/>
  <c r="T96"/>
  <c r="W96"/>
  <c r="X96"/>
  <c r="Y96"/>
  <c r="E97"/>
  <c r="H97"/>
  <c r="K97"/>
  <c r="N97"/>
  <c r="O97"/>
  <c r="Q97" s="1"/>
  <c r="P97"/>
  <c r="T97"/>
  <c r="W97"/>
  <c r="Z97" s="1"/>
  <c r="X97"/>
  <c r="Y97"/>
  <c r="E98"/>
  <c r="H98"/>
  <c r="K98"/>
  <c r="N98"/>
  <c r="O98"/>
  <c r="P98"/>
  <c r="Q98" s="1"/>
  <c r="T98"/>
  <c r="W98"/>
  <c r="Z98" s="1"/>
  <c r="X98"/>
  <c r="Y98"/>
  <c r="E99"/>
  <c r="H99"/>
  <c r="K99"/>
  <c r="N99"/>
  <c r="O99"/>
  <c r="P99"/>
  <c r="T99"/>
  <c r="W99"/>
  <c r="X99"/>
  <c r="Y99"/>
  <c r="C100"/>
  <c r="D100"/>
  <c r="F100"/>
  <c r="G100"/>
  <c r="H100"/>
  <c r="I100"/>
  <c r="J100"/>
  <c r="L100"/>
  <c r="M100"/>
  <c r="R100"/>
  <c r="S100"/>
  <c r="T100"/>
  <c r="U100"/>
  <c r="V100"/>
  <c r="Y100"/>
  <c r="AB100"/>
  <c r="Z94" l="1"/>
  <c r="Z89"/>
  <c r="Q86"/>
  <c r="Z85"/>
  <c r="Q84"/>
  <c r="Z83"/>
  <c r="Q66"/>
  <c r="Q65"/>
  <c r="Q57"/>
  <c r="Z56"/>
  <c r="Q51"/>
  <c r="Z50"/>
  <c r="Q49"/>
  <c r="Z48"/>
  <c r="Q47"/>
  <c r="Z41"/>
  <c r="Q33"/>
  <c r="Z32"/>
  <c r="Q31"/>
  <c r="Z25"/>
  <c r="AA51"/>
  <c r="AA49"/>
  <c r="Z86"/>
  <c r="Q78"/>
  <c r="Z66"/>
  <c r="Q62"/>
  <c r="Z57"/>
  <c r="Q41"/>
  <c r="Z40"/>
  <c r="Q39"/>
  <c r="Z33"/>
  <c r="Q25"/>
  <c r="Z24"/>
  <c r="Q23"/>
  <c r="AA50"/>
  <c r="AA48"/>
  <c r="Q9"/>
  <c r="E102" i="41"/>
  <c r="T11"/>
  <c r="S102"/>
  <c r="Q11"/>
  <c r="P102"/>
  <c r="H102"/>
  <c r="Q90" i="42"/>
  <c r="Z89"/>
  <c r="Q85"/>
  <c r="Z84"/>
  <c r="Q83"/>
  <c r="Z75"/>
  <c r="Q69"/>
  <c r="Z68"/>
  <c r="Q67"/>
  <c r="Z59"/>
  <c r="Q55"/>
  <c r="Z51"/>
  <c r="Q45"/>
  <c r="Z40"/>
  <c r="Q39"/>
  <c r="Z33"/>
  <c r="Q32"/>
  <c r="Z31"/>
  <c r="Q29"/>
  <c r="Z24"/>
  <c r="Q23"/>
  <c r="Z22"/>
  <c r="Z20"/>
  <c r="Q19"/>
  <c r="T92"/>
  <c r="Q46"/>
  <c r="Q37"/>
  <c r="Z19"/>
  <c r="Q17"/>
  <c r="P92"/>
  <c r="X92"/>
  <c r="Q63"/>
  <c r="Q54"/>
  <c r="Q33"/>
  <c r="Z17"/>
  <c r="Z92" s="1"/>
  <c r="Q91"/>
  <c r="Q88"/>
  <c r="Q84"/>
  <c r="Q80"/>
  <c r="Q76"/>
  <c r="Q72"/>
  <c r="Q68"/>
  <c r="Q64"/>
  <c r="Q60"/>
  <c r="Q56"/>
  <c r="N92"/>
  <c r="Q52"/>
  <c r="Q42"/>
  <c r="Q38"/>
  <c r="Q34"/>
  <c r="Q30"/>
  <c r="Q26"/>
  <c r="Q22"/>
  <c r="Q18"/>
  <c r="Y92"/>
  <c r="Q57"/>
  <c r="Z56"/>
  <c r="Q53"/>
  <c r="Z52"/>
  <c r="E92"/>
  <c r="O92"/>
  <c r="K92"/>
  <c r="Q16"/>
  <c r="Q98" i="41"/>
  <c r="Q97"/>
  <c r="Q96"/>
  <c r="Q95"/>
  <c r="T92"/>
  <c r="T89"/>
  <c r="T87"/>
  <c r="Q82"/>
  <c r="Q81"/>
  <c r="T77"/>
  <c r="T75"/>
  <c r="Q70"/>
  <c r="Q69"/>
  <c r="Q68"/>
  <c r="Q67"/>
  <c r="T63"/>
  <c r="Q58"/>
  <c r="Q57"/>
  <c r="Q56"/>
  <c r="Q50"/>
  <c r="Q49"/>
  <c r="Q48"/>
  <c r="Q47"/>
  <c r="Q46"/>
  <c r="T43"/>
  <c r="T40"/>
  <c r="T38"/>
  <c r="Q31"/>
  <c r="Q30"/>
  <c r="Q29"/>
  <c r="T20"/>
  <c r="T101"/>
  <c r="T99"/>
  <c r="Q94"/>
  <c r="Q93"/>
  <c r="Q92"/>
  <c r="Q91"/>
  <c r="T85"/>
  <c r="T83"/>
  <c r="Q80"/>
  <c r="Q79"/>
  <c r="T73"/>
  <c r="T71"/>
  <c r="Q66"/>
  <c r="Q65"/>
  <c r="T61"/>
  <c r="T59"/>
  <c r="Q45"/>
  <c r="Q44"/>
  <c r="Q43"/>
  <c r="Q42"/>
  <c r="T36"/>
  <c r="T34"/>
  <c r="T32"/>
  <c r="Q27"/>
  <c r="Q26"/>
  <c r="Q25"/>
  <c r="T17"/>
  <c r="T16"/>
  <c r="Q9"/>
  <c r="T96"/>
  <c r="T68"/>
  <c r="T56"/>
  <c r="T49"/>
  <c r="T47"/>
  <c r="T24"/>
  <c r="Q19"/>
  <c r="Q18"/>
  <c r="Q17"/>
  <c r="Q28"/>
  <c r="T26"/>
  <c r="Q24"/>
  <c r="T22"/>
  <c r="Q20"/>
  <c r="T18"/>
  <c r="Q16"/>
  <c r="T14"/>
  <c r="Q12"/>
  <c r="T10"/>
  <c r="T12"/>
  <c r="Q10"/>
  <c r="Q90" i="40"/>
  <c r="Q89"/>
  <c r="Q85"/>
  <c r="Z76"/>
  <c r="Q75"/>
  <c r="Q70"/>
  <c r="Z69"/>
  <c r="Q68"/>
  <c r="Z67"/>
  <c r="Q46"/>
  <c r="Q38"/>
  <c r="Q30"/>
  <c r="Q22"/>
  <c r="Z8"/>
  <c r="O100"/>
  <c r="Z99"/>
  <c r="Q82"/>
  <c r="Q81"/>
  <c r="Z70"/>
  <c r="Q58"/>
  <c r="Q42"/>
  <c r="Q34"/>
  <c r="Q26"/>
  <c r="X100"/>
  <c r="Q11"/>
  <c r="W100"/>
  <c r="Q95"/>
  <c r="Q93"/>
  <c r="Q88"/>
  <c r="Z87"/>
  <c r="Z80"/>
  <c r="Q79"/>
  <c r="Q77"/>
  <c r="Q72"/>
  <c r="Z71"/>
  <c r="Z64"/>
  <c r="Q63"/>
  <c r="Q61"/>
  <c r="Q7"/>
  <c r="Q99"/>
  <c r="Q92"/>
  <c r="Z91"/>
  <c r="Z84"/>
  <c r="Q83"/>
  <c r="Q76"/>
  <c r="Z75"/>
  <c r="Z68"/>
  <c r="Q67"/>
  <c r="Q60"/>
  <c r="Z59"/>
  <c r="Q56"/>
  <c r="Z51"/>
  <c r="Q50"/>
  <c r="Z49"/>
  <c r="Q48"/>
  <c r="Z47"/>
  <c r="Q44"/>
  <c r="Z43"/>
  <c r="Q40"/>
  <c r="Z39"/>
  <c r="Q36"/>
  <c r="Z35"/>
  <c r="Q32"/>
  <c r="Z31"/>
  <c r="Q28"/>
  <c r="Z27"/>
  <c r="Q24"/>
  <c r="Z23"/>
  <c r="Q20"/>
  <c r="Z19"/>
  <c r="Q16"/>
  <c r="Z15"/>
  <c r="AA7"/>
  <c r="Q96"/>
  <c r="Z95"/>
  <c r="Z88"/>
  <c r="Q87"/>
  <c r="Q80"/>
  <c r="Z79"/>
  <c r="Z72"/>
  <c r="Q71"/>
  <c r="Q64"/>
  <c r="Z63"/>
  <c r="Q12"/>
  <c r="Z11"/>
  <c r="Q8"/>
  <c r="Z7"/>
  <c r="K100"/>
  <c r="N100"/>
  <c r="W92" i="42"/>
  <c r="AA100" i="40"/>
  <c r="Z96"/>
  <c r="AA95"/>
  <c r="AA91"/>
  <c r="AA87"/>
  <c r="AA79"/>
  <c r="AA98"/>
  <c r="AA94"/>
  <c r="AA90"/>
  <c r="AA86"/>
  <c r="AA82"/>
  <c r="AA78"/>
  <c r="AA74"/>
  <c r="AA70"/>
  <c r="AA66"/>
  <c r="AA62"/>
  <c r="AA58"/>
  <c r="AA46"/>
  <c r="AA42"/>
  <c r="AA38"/>
  <c r="AA34"/>
  <c r="AA30"/>
  <c r="AA26"/>
  <c r="AA22"/>
  <c r="AA18"/>
  <c r="AA14"/>
  <c r="AA10"/>
  <c r="AA97"/>
  <c r="AA93"/>
  <c r="AA89"/>
  <c r="AA85"/>
  <c r="AA81"/>
  <c r="AA77"/>
  <c r="AA73"/>
  <c r="AA69"/>
  <c r="AA65"/>
  <c r="AA61"/>
  <c r="AA57"/>
  <c r="AA45"/>
  <c r="AA41"/>
  <c r="AA37"/>
  <c r="AA33"/>
  <c r="AA29"/>
  <c r="AA25"/>
  <c r="AA21"/>
  <c r="AA17"/>
  <c r="AA13"/>
  <c r="AA9"/>
  <c r="AA92"/>
  <c r="AA88"/>
  <c r="AA84"/>
  <c r="AA80"/>
  <c r="AA76"/>
  <c r="AA72"/>
  <c r="AA68"/>
  <c r="AA64"/>
  <c r="AA60"/>
  <c r="AA56"/>
  <c r="AA44"/>
  <c r="AA40"/>
  <c r="AA36"/>
  <c r="AA32"/>
  <c r="AA28"/>
  <c r="AA24"/>
  <c r="AA20"/>
  <c r="AA16"/>
  <c r="AA12"/>
  <c r="AA8"/>
  <c r="AA96"/>
  <c r="AA83"/>
  <c r="AA75"/>
  <c r="AA71"/>
  <c r="AA67"/>
  <c r="AA63"/>
  <c r="AA59"/>
  <c r="AA47"/>
  <c r="AA43"/>
  <c r="AA39"/>
  <c r="AA35"/>
  <c r="AA31"/>
  <c r="AA27"/>
  <c r="AA23"/>
  <c r="AA19"/>
  <c r="AA15"/>
  <c r="AA11"/>
  <c r="Z100" l="1"/>
  <c r="Q102" i="41"/>
  <c r="T102"/>
  <c r="Q92" i="42"/>
  <c r="Q100" i="40"/>
  <c r="E7" i="33"/>
  <c r="I22" i="36"/>
  <c r="H22"/>
  <c r="F22"/>
  <c r="E22"/>
  <c r="C22"/>
  <c r="B22"/>
  <c r="J6"/>
  <c r="J7"/>
  <c r="J8"/>
  <c r="J9"/>
  <c r="J10"/>
  <c r="J11"/>
  <c r="J12"/>
  <c r="J13"/>
  <c r="J14"/>
  <c r="J15"/>
  <c r="J16"/>
  <c r="J17"/>
  <c r="J18"/>
  <c r="J19"/>
  <c r="J20"/>
  <c r="J5"/>
  <c r="G8"/>
  <c r="G9"/>
  <c r="G10"/>
  <c r="G11"/>
  <c r="G12"/>
  <c r="G13"/>
  <c r="G14"/>
  <c r="G15"/>
  <c r="G16"/>
  <c r="G17"/>
  <c r="G18"/>
  <c r="G19"/>
  <c r="G20"/>
  <c r="G5"/>
  <c r="G6"/>
  <c r="D5"/>
  <c r="D6"/>
  <c r="D21"/>
  <c r="D8"/>
  <c r="D9"/>
  <c r="D10"/>
  <c r="D11"/>
  <c r="D12"/>
  <c r="D13"/>
  <c r="D14"/>
  <c r="D15"/>
  <c r="D16"/>
  <c r="D17"/>
  <c r="D18"/>
  <c r="D19"/>
  <c r="D20"/>
  <c r="D7"/>
  <c r="Q16" i="35"/>
  <c r="L16"/>
  <c r="K16"/>
  <c r="H16"/>
  <c r="E16"/>
  <c r="E9"/>
  <c r="H9"/>
  <c r="K9"/>
  <c r="M9"/>
  <c r="N9" s="1"/>
  <c r="Q9"/>
  <c r="A10"/>
  <c r="A11" s="1"/>
  <c r="A12" s="1"/>
  <c r="A13" s="1"/>
  <c r="A14" s="1"/>
  <c r="A15" s="1"/>
  <c r="A16" s="1"/>
  <c r="A17" s="1"/>
  <c r="E10"/>
  <c r="H10"/>
  <c r="K10"/>
  <c r="M10"/>
  <c r="N10" s="1"/>
  <c r="Q10"/>
  <c r="E11"/>
  <c r="H11"/>
  <c r="K11"/>
  <c r="M11"/>
  <c r="N11" s="1"/>
  <c r="Q11"/>
  <c r="E12"/>
  <c r="H12"/>
  <c r="K12"/>
  <c r="M12"/>
  <c r="N12" s="1"/>
  <c r="O12"/>
  <c r="E13"/>
  <c r="H13"/>
  <c r="K13"/>
  <c r="L13"/>
  <c r="M13"/>
  <c r="Q13"/>
  <c r="E14"/>
  <c r="H14"/>
  <c r="K14"/>
  <c r="L14"/>
  <c r="M14"/>
  <c r="E15"/>
  <c r="H15"/>
  <c r="K15"/>
  <c r="L15"/>
  <c r="M15"/>
  <c r="C39" i="16"/>
  <c r="B39"/>
  <c r="C38"/>
  <c r="B38"/>
  <c r="D19"/>
  <c r="C17"/>
  <c r="B17"/>
  <c r="D15" i="7"/>
  <c r="D14"/>
  <c r="D13"/>
  <c r="D12"/>
  <c r="D11"/>
  <c r="D10"/>
  <c r="D9"/>
  <c r="D8"/>
  <c r="D7"/>
  <c r="D6"/>
  <c r="M16" i="35"/>
  <c r="E91" i="25"/>
  <c r="D91"/>
  <c r="F90"/>
  <c r="D100" i="23"/>
  <c r="C100"/>
  <c r="D82"/>
  <c r="C82"/>
  <c r="D62"/>
  <c r="C62"/>
  <c r="D41"/>
  <c r="C41"/>
  <c r="D33"/>
  <c r="C33"/>
  <c r="D25"/>
  <c r="C25"/>
  <c r="D7"/>
  <c r="C7"/>
  <c r="E7" i="18"/>
  <c r="D7"/>
  <c r="E116"/>
  <c r="D116"/>
  <c r="E110"/>
  <c r="D110"/>
  <c r="E96"/>
  <c r="D96"/>
  <c r="E88"/>
  <c r="D88"/>
  <c r="E68"/>
  <c r="D68"/>
  <c r="E54"/>
  <c r="D54"/>
  <c r="E44"/>
  <c r="D44"/>
  <c r="E35"/>
  <c r="D35"/>
  <c r="E26"/>
  <c r="D26"/>
  <c r="E23"/>
  <c r="D23"/>
  <c r="C18" i="5"/>
  <c r="C19" s="1"/>
  <c r="B18"/>
  <c r="B19" s="1"/>
  <c r="D17"/>
  <c r="D16"/>
  <c r="D15"/>
  <c r="D14"/>
  <c r="D13"/>
  <c r="D12"/>
  <c r="D11"/>
  <c r="D10"/>
  <c r="D9"/>
  <c r="D8"/>
  <c r="D7"/>
  <c r="D6"/>
  <c r="M4"/>
  <c r="L6"/>
  <c r="M6"/>
  <c r="O6"/>
  <c r="P6"/>
  <c r="Q6"/>
  <c r="L7"/>
  <c r="N7" s="1"/>
  <c r="P7"/>
  <c r="Q7"/>
  <c r="L8"/>
  <c r="M8" s="1"/>
  <c r="P8"/>
  <c r="Q8"/>
  <c r="L9"/>
  <c r="O9" s="1"/>
  <c r="P9"/>
  <c r="Q9"/>
  <c r="L10"/>
  <c r="M10" s="1"/>
  <c r="P10"/>
  <c r="Q10"/>
  <c r="L11"/>
  <c r="O11" s="1"/>
  <c r="P11"/>
  <c r="Q11"/>
  <c r="L12"/>
  <c r="N12" s="1"/>
  <c r="P12"/>
  <c r="Q12"/>
  <c r="L13"/>
  <c r="O13" s="1"/>
  <c r="P13"/>
  <c r="Q13"/>
  <c r="L14"/>
  <c r="N14" s="1"/>
  <c r="P14"/>
  <c r="Q14"/>
  <c r="L15"/>
  <c r="N15" s="1"/>
  <c r="P15"/>
  <c r="Q15"/>
  <c r="L16"/>
  <c r="M16" s="1"/>
  <c r="P16"/>
  <c r="Q16"/>
  <c r="L17"/>
  <c r="N17" s="1"/>
  <c r="P17"/>
  <c r="Q17"/>
  <c r="S19"/>
  <c r="E126" i="18"/>
  <c r="G15" i="6"/>
  <c r="F15"/>
  <c r="D15"/>
  <c r="C15"/>
  <c r="H14"/>
  <c r="E14"/>
  <c r="H13"/>
  <c r="E13"/>
  <c r="H12"/>
  <c r="E12"/>
  <c r="H11"/>
  <c r="E11"/>
  <c r="H10"/>
  <c r="E10"/>
  <c r="H9"/>
  <c r="E9"/>
  <c r="H8"/>
  <c r="E8"/>
  <c r="H7"/>
  <c r="E7"/>
  <c r="H6"/>
  <c r="E6"/>
  <c r="E17" i="16"/>
  <c r="F17"/>
  <c r="C12" i="33"/>
  <c r="E12"/>
  <c r="F12"/>
  <c r="I16" i="7"/>
  <c r="F16"/>
  <c r="H16"/>
  <c r="C16"/>
  <c r="E16"/>
  <c r="F31" i="26"/>
  <c r="E31"/>
  <c r="F18" i="5"/>
  <c r="F19" s="1"/>
  <c r="E18"/>
  <c r="E19" s="1"/>
  <c r="G7"/>
  <c r="R7" s="1"/>
  <c r="G8"/>
  <c r="R8" s="1"/>
  <c r="G9"/>
  <c r="R9" s="1"/>
  <c r="G10"/>
  <c r="R10" s="1"/>
  <c r="G11"/>
  <c r="R11" s="1"/>
  <c r="G12"/>
  <c r="R12" s="1"/>
  <c r="G13"/>
  <c r="R13" s="1"/>
  <c r="G14"/>
  <c r="R14" s="1"/>
  <c r="G15"/>
  <c r="R15" s="1"/>
  <c r="G16"/>
  <c r="R16" s="1"/>
  <c r="G17"/>
  <c r="R17" s="1"/>
  <c r="G6"/>
  <c r="R57" i="12"/>
  <c r="S57"/>
  <c r="R58"/>
  <c r="S58"/>
  <c r="R59"/>
  <c r="S59"/>
  <c r="R60"/>
  <c r="S60"/>
  <c r="R61"/>
  <c r="S61"/>
  <c r="R62"/>
  <c r="S62"/>
  <c r="R63"/>
  <c r="S63"/>
  <c r="R64"/>
  <c r="S64"/>
  <c r="R65"/>
  <c r="S65"/>
  <c r="R66"/>
  <c r="S66"/>
  <c r="R67"/>
  <c r="S67"/>
  <c r="R68"/>
  <c r="S68"/>
  <c r="R69"/>
  <c r="S69"/>
  <c r="R70"/>
  <c r="S70"/>
  <c r="R71"/>
  <c r="S71"/>
  <c r="R72"/>
  <c r="S72"/>
  <c r="R73"/>
  <c r="S73"/>
  <c r="R74"/>
  <c r="S74"/>
  <c r="R75"/>
  <c r="S75"/>
  <c r="R76"/>
  <c r="S76"/>
  <c r="R77"/>
  <c r="S77"/>
  <c r="R78"/>
  <c r="S78"/>
  <c r="R79"/>
  <c r="S79"/>
  <c r="R80"/>
  <c r="S80"/>
  <c r="R81"/>
  <c r="S81"/>
  <c r="R82"/>
  <c r="S82"/>
  <c r="R83"/>
  <c r="S83"/>
  <c r="R84"/>
  <c r="S84"/>
  <c r="R85"/>
  <c r="S85"/>
  <c r="R86"/>
  <c r="S86"/>
  <c r="R87"/>
  <c r="S87"/>
  <c r="R88"/>
  <c r="S88"/>
  <c r="R89"/>
  <c r="S89"/>
  <c r="R90"/>
  <c r="S90"/>
  <c r="R91"/>
  <c r="S91"/>
  <c r="R92"/>
  <c r="S92"/>
  <c r="R93"/>
  <c r="S93"/>
  <c r="R94"/>
  <c r="S94"/>
  <c r="S56"/>
  <c r="R56"/>
  <c r="R9"/>
  <c r="S9"/>
  <c r="R10"/>
  <c r="S10"/>
  <c r="R11"/>
  <c r="S11"/>
  <c r="R12"/>
  <c r="S12"/>
  <c r="R13"/>
  <c r="S13"/>
  <c r="R14"/>
  <c r="S14"/>
  <c r="R15"/>
  <c r="S15"/>
  <c r="R16"/>
  <c r="S16"/>
  <c r="R17"/>
  <c r="S17"/>
  <c r="R18"/>
  <c r="S18"/>
  <c r="R19"/>
  <c r="S19"/>
  <c r="R20"/>
  <c r="S20"/>
  <c r="R21"/>
  <c r="S21"/>
  <c r="R22"/>
  <c r="S22"/>
  <c r="R23"/>
  <c r="S23"/>
  <c r="R24"/>
  <c r="S24"/>
  <c r="R25"/>
  <c r="S25"/>
  <c r="R26"/>
  <c r="S26"/>
  <c r="R27"/>
  <c r="S27"/>
  <c r="R28"/>
  <c r="S28"/>
  <c r="R29"/>
  <c r="S29"/>
  <c r="R30"/>
  <c r="S30"/>
  <c r="R31"/>
  <c r="S31"/>
  <c r="R32"/>
  <c r="S32"/>
  <c r="R33"/>
  <c r="S33"/>
  <c r="R34"/>
  <c r="S34"/>
  <c r="R35"/>
  <c r="S35"/>
  <c r="R36"/>
  <c r="S36"/>
  <c r="R37"/>
  <c r="S37"/>
  <c r="R38"/>
  <c r="S38"/>
  <c r="R39"/>
  <c r="S39"/>
  <c r="R40"/>
  <c r="S40"/>
  <c r="R41"/>
  <c r="S41"/>
  <c r="R42"/>
  <c r="S42"/>
  <c r="R43"/>
  <c r="S43"/>
  <c r="R44"/>
  <c r="S44"/>
  <c r="R45"/>
  <c r="S45"/>
  <c r="R46"/>
  <c r="S46"/>
  <c r="R47"/>
  <c r="S47"/>
  <c r="R54"/>
  <c r="S54"/>
  <c r="R55"/>
  <c r="S55"/>
  <c r="S8"/>
  <c r="R8"/>
  <c r="R95" s="1"/>
  <c r="O9"/>
  <c r="P9"/>
  <c r="O10"/>
  <c r="P10"/>
  <c r="O11"/>
  <c r="P11"/>
  <c r="O12"/>
  <c r="P12"/>
  <c r="O13"/>
  <c r="P13"/>
  <c r="O14"/>
  <c r="P14"/>
  <c r="O15"/>
  <c r="P15"/>
  <c r="O16"/>
  <c r="P16"/>
  <c r="O17"/>
  <c r="P17"/>
  <c r="O18"/>
  <c r="P18"/>
  <c r="O19"/>
  <c r="P19"/>
  <c r="O20"/>
  <c r="P20"/>
  <c r="O21"/>
  <c r="P21"/>
  <c r="O22"/>
  <c r="P22"/>
  <c r="O23"/>
  <c r="P23"/>
  <c r="O24"/>
  <c r="P24"/>
  <c r="O25"/>
  <c r="P25"/>
  <c r="O26"/>
  <c r="P26"/>
  <c r="O27"/>
  <c r="P27"/>
  <c r="O28"/>
  <c r="P28"/>
  <c r="O29"/>
  <c r="P29"/>
  <c r="O30"/>
  <c r="P30"/>
  <c r="O31"/>
  <c r="P31"/>
  <c r="O32"/>
  <c r="P32"/>
  <c r="O33"/>
  <c r="P33"/>
  <c r="O34"/>
  <c r="P34"/>
  <c r="O35"/>
  <c r="P35"/>
  <c r="O36"/>
  <c r="P36"/>
  <c r="O37"/>
  <c r="P37"/>
  <c r="O38"/>
  <c r="P38"/>
  <c r="O39"/>
  <c r="P39"/>
  <c r="O40"/>
  <c r="P40"/>
  <c r="O41"/>
  <c r="P41"/>
  <c r="O42"/>
  <c r="P42"/>
  <c r="O43"/>
  <c r="P43"/>
  <c r="O44"/>
  <c r="P44"/>
  <c r="O45"/>
  <c r="P45"/>
  <c r="O46"/>
  <c r="P46"/>
  <c r="O47"/>
  <c r="P47"/>
  <c r="O54"/>
  <c r="P54"/>
  <c r="O55"/>
  <c r="P55"/>
  <c r="O57"/>
  <c r="P57"/>
  <c r="O58"/>
  <c r="P58"/>
  <c r="O59"/>
  <c r="P59"/>
  <c r="O60"/>
  <c r="P60"/>
  <c r="O61"/>
  <c r="P61"/>
  <c r="O62"/>
  <c r="P62"/>
  <c r="O63"/>
  <c r="P63"/>
  <c r="O64"/>
  <c r="P64"/>
  <c r="O65"/>
  <c r="P65"/>
  <c r="O66"/>
  <c r="P66"/>
  <c r="O67"/>
  <c r="P67"/>
  <c r="O68"/>
  <c r="P68"/>
  <c r="O69"/>
  <c r="P69"/>
  <c r="O70"/>
  <c r="P70"/>
  <c r="O71"/>
  <c r="P71"/>
  <c r="O72"/>
  <c r="P72"/>
  <c r="O73"/>
  <c r="P73"/>
  <c r="O74"/>
  <c r="P74"/>
  <c r="O75"/>
  <c r="P75"/>
  <c r="O76"/>
  <c r="P76"/>
  <c r="O77"/>
  <c r="P77"/>
  <c r="O78"/>
  <c r="P78"/>
  <c r="O79"/>
  <c r="P79"/>
  <c r="O80"/>
  <c r="P80"/>
  <c r="O81"/>
  <c r="P81"/>
  <c r="O82"/>
  <c r="P82"/>
  <c r="O83"/>
  <c r="P83"/>
  <c r="O84"/>
  <c r="P84"/>
  <c r="O85"/>
  <c r="P85"/>
  <c r="O86"/>
  <c r="P86"/>
  <c r="O87"/>
  <c r="P87"/>
  <c r="O88"/>
  <c r="P88"/>
  <c r="O89"/>
  <c r="P89"/>
  <c r="O90"/>
  <c r="P90"/>
  <c r="O91"/>
  <c r="P91"/>
  <c r="O92"/>
  <c r="P92"/>
  <c r="O93"/>
  <c r="P93"/>
  <c r="O94"/>
  <c r="P94"/>
  <c r="P8"/>
  <c r="O8"/>
  <c r="N57"/>
  <c r="N58"/>
  <c r="N59"/>
  <c r="N60"/>
  <c r="N61"/>
  <c r="N62"/>
  <c r="N63"/>
  <c r="N64"/>
  <c r="N65"/>
  <c r="N66"/>
  <c r="N67"/>
  <c r="N68"/>
  <c r="N69"/>
  <c r="N70"/>
  <c r="N71"/>
  <c r="N72"/>
  <c r="N73"/>
  <c r="N74"/>
  <c r="N75"/>
  <c r="N76"/>
  <c r="N77"/>
  <c r="N78"/>
  <c r="N79"/>
  <c r="N80"/>
  <c r="N81"/>
  <c r="N82"/>
  <c r="N83"/>
  <c r="N84"/>
  <c r="N85"/>
  <c r="N86"/>
  <c r="N87"/>
  <c r="N88"/>
  <c r="N89"/>
  <c r="N90"/>
  <c r="N91"/>
  <c r="N92"/>
  <c r="N93"/>
  <c r="N94"/>
  <c r="N56"/>
  <c r="N9"/>
  <c r="N10"/>
  <c r="N11"/>
  <c r="N12"/>
  <c r="N13"/>
  <c r="N14"/>
  <c r="N15"/>
  <c r="N16"/>
  <c r="N17"/>
  <c r="N18"/>
  <c r="N19"/>
  <c r="N20"/>
  <c r="N21"/>
  <c r="N22"/>
  <c r="N23"/>
  <c r="N24"/>
  <c r="N25"/>
  <c r="N26"/>
  <c r="N27"/>
  <c r="N28"/>
  <c r="N29"/>
  <c r="N30"/>
  <c r="N31"/>
  <c r="N32"/>
  <c r="N33"/>
  <c r="N34"/>
  <c r="N35"/>
  <c r="N36"/>
  <c r="N37"/>
  <c r="N38"/>
  <c r="N39"/>
  <c r="N40"/>
  <c r="N41"/>
  <c r="N42"/>
  <c r="N43"/>
  <c r="N44"/>
  <c r="N45"/>
  <c r="N46"/>
  <c r="N47"/>
  <c r="N54"/>
  <c r="N55"/>
  <c r="N8"/>
  <c r="J95"/>
  <c r="K57"/>
  <c r="K58"/>
  <c r="K59"/>
  <c r="K60"/>
  <c r="K61"/>
  <c r="K62"/>
  <c r="K63"/>
  <c r="K64"/>
  <c r="K65"/>
  <c r="K66"/>
  <c r="K67"/>
  <c r="K68"/>
  <c r="K69"/>
  <c r="K70"/>
  <c r="K71"/>
  <c r="K72"/>
  <c r="K73"/>
  <c r="K74"/>
  <c r="K75"/>
  <c r="K76"/>
  <c r="K77"/>
  <c r="K78"/>
  <c r="K79"/>
  <c r="K80"/>
  <c r="K81"/>
  <c r="K82"/>
  <c r="K83"/>
  <c r="K84"/>
  <c r="K85"/>
  <c r="K86"/>
  <c r="K87"/>
  <c r="K88"/>
  <c r="K89"/>
  <c r="K90"/>
  <c r="K91"/>
  <c r="K92"/>
  <c r="K93"/>
  <c r="K94"/>
  <c r="K56"/>
  <c r="K9"/>
  <c r="K10"/>
  <c r="K11"/>
  <c r="K12"/>
  <c r="K13"/>
  <c r="K14"/>
  <c r="K15"/>
  <c r="K16"/>
  <c r="K17"/>
  <c r="K18"/>
  <c r="K19"/>
  <c r="K20"/>
  <c r="K21"/>
  <c r="K22"/>
  <c r="K23"/>
  <c r="K24"/>
  <c r="K25"/>
  <c r="K26"/>
  <c r="K27"/>
  <c r="K28"/>
  <c r="K29"/>
  <c r="K30"/>
  <c r="K31"/>
  <c r="K32"/>
  <c r="K33"/>
  <c r="K34"/>
  <c r="K35"/>
  <c r="K36"/>
  <c r="K37"/>
  <c r="K38"/>
  <c r="K39"/>
  <c r="K40"/>
  <c r="K41"/>
  <c r="K42"/>
  <c r="K43"/>
  <c r="K44"/>
  <c r="K45"/>
  <c r="K46"/>
  <c r="K47"/>
  <c r="K54"/>
  <c r="K55"/>
  <c r="K8"/>
  <c r="G95"/>
  <c r="H57"/>
  <c r="H58"/>
  <c r="H59"/>
  <c r="H60"/>
  <c r="H61"/>
  <c r="T61" s="1"/>
  <c r="H62"/>
  <c r="H63"/>
  <c r="H64"/>
  <c r="H65"/>
  <c r="H66"/>
  <c r="H67"/>
  <c r="H68"/>
  <c r="H69"/>
  <c r="H70"/>
  <c r="H71"/>
  <c r="H72"/>
  <c r="H73"/>
  <c r="T73" s="1"/>
  <c r="H74"/>
  <c r="H75"/>
  <c r="H76"/>
  <c r="H77"/>
  <c r="T77" s="1"/>
  <c r="H78"/>
  <c r="H79"/>
  <c r="H80"/>
  <c r="H81"/>
  <c r="H82"/>
  <c r="H83"/>
  <c r="H84"/>
  <c r="H85"/>
  <c r="H86"/>
  <c r="H87"/>
  <c r="H88"/>
  <c r="H89"/>
  <c r="T89" s="1"/>
  <c r="H90"/>
  <c r="H91"/>
  <c r="H92"/>
  <c r="H93"/>
  <c r="T93" s="1"/>
  <c r="H94"/>
  <c r="H56"/>
  <c r="H9"/>
  <c r="H10"/>
  <c r="H11"/>
  <c r="H12"/>
  <c r="H13"/>
  <c r="H14"/>
  <c r="H15"/>
  <c r="H16"/>
  <c r="H17"/>
  <c r="H18"/>
  <c r="T18" s="1"/>
  <c r="H19"/>
  <c r="H20"/>
  <c r="H21"/>
  <c r="H22"/>
  <c r="T22" s="1"/>
  <c r="H23"/>
  <c r="H24"/>
  <c r="H25"/>
  <c r="H26"/>
  <c r="H27"/>
  <c r="H28"/>
  <c r="H29"/>
  <c r="H30"/>
  <c r="H31"/>
  <c r="H32"/>
  <c r="H33"/>
  <c r="H34"/>
  <c r="T34" s="1"/>
  <c r="H35"/>
  <c r="H36"/>
  <c r="H37"/>
  <c r="H38"/>
  <c r="T38" s="1"/>
  <c r="H39"/>
  <c r="H40"/>
  <c r="H41"/>
  <c r="H42"/>
  <c r="H43"/>
  <c r="H44"/>
  <c r="H45"/>
  <c r="H46"/>
  <c r="H47"/>
  <c r="H54"/>
  <c r="H55"/>
  <c r="H8"/>
  <c r="D95"/>
  <c r="E57"/>
  <c r="Q57" s="1"/>
  <c r="E58"/>
  <c r="Q58"/>
  <c r="E59"/>
  <c r="Q59" s="1"/>
  <c r="E60"/>
  <c r="E61"/>
  <c r="Q61" s="1"/>
  <c r="E62"/>
  <c r="Q62"/>
  <c r="E63"/>
  <c r="Q63" s="1"/>
  <c r="E64"/>
  <c r="E65"/>
  <c r="Q65"/>
  <c r="E66"/>
  <c r="Q66" s="1"/>
  <c r="E67"/>
  <c r="Q67" s="1"/>
  <c r="E68"/>
  <c r="Q68" s="1"/>
  <c r="E69"/>
  <c r="Q69" s="1"/>
  <c r="E70"/>
  <c r="E71"/>
  <c r="E72"/>
  <c r="Q72" s="1"/>
  <c r="E73"/>
  <c r="Q73" s="1"/>
  <c r="E74"/>
  <c r="E75"/>
  <c r="E76"/>
  <c r="Q76" s="1"/>
  <c r="E77"/>
  <c r="Q77" s="1"/>
  <c r="E78"/>
  <c r="Q78" s="1"/>
  <c r="E79"/>
  <c r="E80"/>
  <c r="E81"/>
  <c r="Q81" s="1"/>
  <c r="E82"/>
  <c r="Q82" s="1"/>
  <c r="E83"/>
  <c r="E84"/>
  <c r="Q84" s="1"/>
  <c r="E85"/>
  <c r="E86"/>
  <c r="E87"/>
  <c r="Q87" s="1"/>
  <c r="E88"/>
  <c r="Q88" s="1"/>
  <c r="E89"/>
  <c r="Q89" s="1"/>
  <c r="E90"/>
  <c r="Q90" s="1"/>
  <c r="E91"/>
  <c r="Q91" s="1"/>
  <c r="E92"/>
  <c r="Q92" s="1"/>
  <c r="E93"/>
  <c r="Q93" s="1"/>
  <c r="E94"/>
  <c r="Q94" s="1"/>
  <c r="E56"/>
  <c r="Q56" s="1"/>
  <c r="E9"/>
  <c r="E10"/>
  <c r="Q10" s="1"/>
  <c r="E11"/>
  <c r="Q11"/>
  <c r="E12"/>
  <c r="E13"/>
  <c r="E14"/>
  <c r="Q14"/>
  <c r="E15"/>
  <c r="Q15" s="1"/>
  <c r="E16"/>
  <c r="E17"/>
  <c r="Q17" s="1"/>
  <c r="E18"/>
  <c r="Q18" s="1"/>
  <c r="E19"/>
  <c r="Q19" s="1"/>
  <c r="E20"/>
  <c r="Q20" s="1"/>
  <c r="E21"/>
  <c r="Q21" s="1"/>
  <c r="E22"/>
  <c r="Q22" s="1"/>
  <c r="E23"/>
  <c r="Q23" s="1"/>
  <c r="E24"/>
  <c r="Q24" s="1"/>
  <c r="E25"/>
  <c r="Q25" s="1"/>
  <c r="E26"/>
  <c r="Q26" s="1"/>
  <c r="E27"/>
  <c r="Q27" s="1"/>
  <c r="E28"/>
  <c r="Q28" s="1"/>
  <c r="E29"/>
  <c r="E30"/>
  <c r="Q30" s="1"/>
  <c r="E31"/>
  <c r="Q31" s="1"/>
  <c r="E32"/>
  <c r="Q32" s="1"/>
  <c r="E33"/>
  <c r="E34"/>
  <c r="Q34" s="1"/>
  <c r="E35"/>
  <c r="Q35" s="1"/>
  <c r="E36"/>
  <c r="Q36" s="1"/>
  <c r="E37"/>
  <c r="Q37" s="1"/>
  <c r="E38"/>
  <c r="Q38" s="1"/>
  <c r="E39"/>
  <c r="Q39" s="1"/>
  <c r="E40"/>
  <c r="E41"/>
  <c r="Q41" s="1"/>
  <c r="E42"/>
  <c r="E43"/>
  <c r="Q43" s="1"/>
  <c r="E44"/>
  <c r="E45"/>
  <c r="E46"/>
  <c r="Q46" s="1"/>
  <c r="E47"/>
  <c r="Q47" s="1"/>
  <c r="E54"/>
  <c r="E55"/>
  <c r="Q55" s="1"/>
  <c r="E8"/>
  <c r="Q8" s="1"/>
  <c r="C95"/>
  <c r="G11" i="33"/>
  <c r="G10"/>
  <c r="G9"/>
  <c r="G8"/>
  <c r="G7"/>
  <c r="G6"/>
  <c r="K17" i="35"/>
  <c r="H17"/>
  <c r="E17"/>
  <c r="C8" i="37"/>
  <c r="I6" s="1"/>
  <c r="F122" i="18"/>
  <c r="G61" i="19"/>
  <c r="F61"/>
  <c r="F42"/>
  <c r="F37"/>
  <c r="F27"/>
  <c r="G17"/>
  <c r="F17"/>
  <c r="D17"/>
  <c r="C17"/>
  <c r="F9"/>
  <c r="G9"/>
  <c r="G7" i="31"/>
  <c r="G8"/>
  <c r="G9"/>
  <c r="G10"/>
  <c r="G11"/>
  <c r="G12"/>
  <c r="G13"/>
  <c r="G14"/>
  <c r="G15"/>
  <c r="G16"/>
  <c r="G17"/>
  <c r="G18"/>
  <c r="E19"/>
  <c r="E20" s="1"/>
  <c r="G21" i="36"/>
  <c r="J21"/>
  <c r="G23" i="33"/>
  <c r="F8" i="25"/>
  <c r="F9"/>
  <c r="F10"/>
  <c r="F11"/>
  <c r="F12"/>
  <c r="F13"/>
  <c r="F14"/>
  <c r="F15"/>
  <c r="F16"/>
  <c r="F17"/>
  <c r="F18"/>
  <c r="F19"/>
  <c r="F20"/>
  <c r="F21"/>
  <c r="F22"/>
  <c r="F23"/>
  <c r="F24"/>
  <c r="F25"/>
  <c r="F26"/>
  <c r="F27"/>
  <c r="F28"/>
  <c r="F29"/>
  <c r="F30"/>
  <c r="F31"/>
  <c r="F32"/>
  <c r="F33"/>
  <c r="F34"/>
  <c r="F35"/>
  <c r="F36"/>
  <c r="F37"/>
  <c r="F38"/>
  <c r="F39"/>
  <c r="F40"/>
  <c r="F41"/>
  <c r="F42"/>
  <c r="F43"/>
  <c r="F44"/>
  <c r="F45"/>
  <c r="F46"/>
  <c r="F47"/>
  <c r="F48"/>
  <c r="F49"/>
  <c r="F50"/>
  <c r="F51"/>
  <c r="F56"/>
  <c r="F57"/>
  <c r="F58"/>
  <c r="F60"/>
  <c r="F61"/>
  <c r="F63"/>
  <c r="F64"/>
  <c r="F65"/>
  <c r="F66"/>
  <c r="F67"/>
  <c r="F68"/>
  <c r="F69"/>
  <c r="F70"/>
  <c r="F71"/>
  <c r="F73"/>
  <c r="F74"/>
  <c r="F75"/>
  <c r="F76"/>
  <c r="F78"/>
  <c r="F79"/>
  <c r="F80"/>
  <c r="F81"/>
  <c r="F82"/>
  <c r="F83"/>
  <c r="F84"/>
  <c r="F85"/>
  <c r="F86"/>
  <c r="F87"/>
  <c r="F88"/>
  <c r="F89"/>
  <c r="D110" i="23"/>
  <c r="E108"/>
  <c r="E7"/>
  <c r="E25"/>
  <c r="E33"/>
  <c r="E41"/>
  <c r="E62"/>
  <c r="E82"/>
  <c r="E100"/>
  <c r="E106"/>
  <c r="C110"/>
  <c r="D79" i="19"/>
  <c r="D71"/>
  <c r="D9"/>
  <c r="D27"/>
  <c r="D37"/>
  <c r="D42"/>
  <c r="D55"/>
  <c r="D61"/>
  <c r="E89"/>
  <c r="E81"/>
  <c r="E83"/>
  <c r="E85"/>
  <c r="E87"/>
  <c r="E73"/>
  <c r="E75"/>
  <c r="E77"/>
  <c r="E63"/>
  <c r="E65"/>
  <c r="E67"/>
  <c r="E69"/>
  <c r="E57"/>
  <c r="E59"/>
  <c r="E44"/>
  <c r="E46"/>
  <c r="E39"/>
  <c r="E40"/>
  <c r="C27"/>
  <c r="E11"/>
  <c r="E13"/>
  <c r="E15"/>
  <c r="F79"/>
  <c r="F71"/>
  <c r="F55"/>
  <c r="G79"/>
  <c r="G71"/>
  <c r="G42"/>
  <c r="G55"/>
  <c r="G37"/>
  <c r="G27"/>
  <c r="H89"/>
  <c r="H81"/>
  <c r="H83"/>
  <c r="H85"/>
  <c r="H87"/>
  <c r="H73"/>
  <c r="H75"/>
  <c r="H77"/>
  <c r="H63"/>
  <c r="H65"/>
  <c r="H67"/>
  <c r="H69"/>
  <c r="H57"/>
  <c r="H59"/>
  <c r="H44"/>
  <c r="H46"/>
  <c r="H39"/>
  <c r="H40"/>
  <c r="H29"/>
  <c r="H31"/>
  <c r="H33"/>
  <c r="H35"/>
  <c r="H19"/>
  <c r="H21"/>
  <c r="H23"/>
  <c r="H25"/>
  <c r="H11"/>
  <c r="H15"/>
  <c r="H13"/>
  <c r="C79"/>
  <c r="C71"/>
  <c r="C61"/>
  <c r="C55"/>
  <c r="C42"/>
  <c r="C37"/>
  <c r="C9"/>
  <c r="E3" i="33"/>
  <c r="D6"/>
  <c r="D12" s="1"/>
  <c r="D7"/>
  <c r="D8"/>
  <c r="D9"/>
  <c r="D10"/>
  <c r="D11"/>
  <c r="B12"/>
  <c r="E18"/>
  <c r="D21"/>
  <c r="D22"/>
  <c r="D23"/>
  <c r="D24"/>
  <c r="D25"/>
  <c r="D26"/>
  <c r="G21"/>
  <c r="G22"/>
  <c r="G24"/>
  <c r="G25"/>
  <c r="G26"/>
  <c r="B27"/>
  <c r="C27"/>
  <c r="E27"/>
  <c r="F27"/>
  <c r="L17" i="35"/>
  <c r="G7" i="36"/>
  <c r="D5" i="37"/>
  <c r="E5"/>
  <c r="D6"/>
  <c r="E6"/>
  <c r="D7"/>
  <c r="E7"/>
  <c r="B8"/>
  <c r="D8" s="1"/>
  <c r="D7" i="31"/>
  <c r="H7"/>
  <c r="I7"/>
  <c r="J7" s="1"/>
  <c r="D8"/>
  <c r="D9"/>
  <c r="D10"/>
  <c r="D11"/>
  <c r="D12"/>
  <c r="D13"/>
  <c r="D14"/>
  <c r="D15"/>
  <c r="D16"/>
  <c r="D17"/>
  <c r="D18"/>
  <c r="H8"/>
  <c r="H9"/>
  <c r="H10"/>
  <c r="H11"/>
  <c r="H12"/>
  <c r="H13"/>
  <c r="H14"/>
  <c r="H15"/>
  <c r="H16"/>
  <c r="H17"/>
  <c r="H18"/>
  <c r="I8"/>
  <c r="I9"/>
  <c r="I10"/>
  <c r="I11"/>
  <c r="I12"/>
  <c r="I13"/>
  <c r="I14"/>
  <c r="J14" s="1"/>
  <c r="I15"/>
  <c r="I16"/>
  <c r="I17"/>
  <c r="I18"/>
  <c r="J18" s="1"/>
  <c r="B19"/>
  <c r="B20" s="1"/>
  <c r="C19"/>
  <c r="C20" s="1"/>
  <c r="F19"/>
  <c r="E25" i="19"/>
  <c r="E23"/>
  <c r="E21"/>
  <c r="G42" i="16"/>
  <c r="D42"/>
  <c r="G41"/>
  <c r="D41"/>
  <c r="F39"/>
  <c r="G39"/>
  <c r="E39"/>
  <c r="D39"/>
  <c r="G28"/>
  <c r="G29"/>
  <c r="G30"/>
  <c r="G31"/>
  <c r="G32"/>
  <c r="G33"/>
  <c r="G34"/>
  <c r="G35"/>
  <c r="G36"/>
  <c r="G37"/>
  <c r="F38"/>
  <c r="E38"/>
  <c r="D28"/>
  <c r="D29"/>
  <c r="D30"/>
  <c r="D31"/>
  <c r="D32"/>
  <c r="D33"/>
  <c r="D34"/>
  <c r="D35"/>
  <c r="D36"/>
  <c r="D37"/>
  <c r="E25"/>
  <c r="G6"/>
  <c r="G7"/>
  <c r="G8"/>
  <c r="G9"/>
  <c r="G10"/>
  <c r="G11"/>
  <c r="G12"/>
  <c r="G13"/>
  <c r="G14"/>
  <c r="G15"/>
  <c r="F16"/>
  <c r="F21" s="1"/>
  <c r="E16"/>
  <c r="D6"/>
  <c r="D7"/>
  <c r="D8"/>
  <c r="D9"/>
  <c r="D10"/>
  <c r="D11"/>
  <c r="D12"/>
  <c r="D13"/>
  <c r="D14"/>
  <c r="D15"/>
  <c r="C16"/>
  <c r="C21" s="1"/>
  <c r="B16"/>
  <c r="B21"/>
  <c r="G19"/>
  <c r="E3"/>
  <c r="J6" i="7"/>
  <c r="E8" i="15"/>
  <c r="J7" i="7"/>
  <c r="J8"/>
  <c r="J9"/>
  <c r="J10"/>
  <c r="J11"/>
  <c r="J12"/>
  <c r="J13"/>
  <c r="J14"/>
  <c r="J15"/>
  <c r="G6"/>
  <c r="G7"/>
  <c r="G8"/>
  <c r="G9"/>
  <c r="G10"/>
  <c r="G11"/>
  <c r="G12"/>
  <c r="G13"/>
  <c r="D15" i="15" s="1"/>
  <c r="G14" i="7"/>
  <c r="G15"/>
  <c r="C15" i="15"/>
  <c r="B16" i="7"/>
  <c r="E3"/>
  <c r="H3" s="1"/>
  <c r="J6" i="26"/>
  <c r="J7"/>
  <c r="J8"/>
  <c r="J9"/>
  <c r="J10"/>
  <c r="J11"/>
  <c r="J12"/>
  <c r="J13"/>
  <c r="J14"/>
  <c r="J15"/>
  <c r="J16"/>
  <c r="J17"/>
  <c r="J18"/>
  <c r="J19"/>
  <c r="J20"/>
  <c r="J21"/>
  <c r="J22"/>
  <c r="J23"/>
  <c r="J24"/>
  <c r="J25"/>
  <c r="J26"/>
  <c r="J27"/>
  <c r="J28"/>
  <c r="J29"/>
  <c r="J30"/>
  <c r="I31"/>
  <c r="H31"/>
  <c r="G6"/>
  <c r="G7"/>
  <c r="G8"/>
  <c r="G9"/>
  <c r="G10"/>
  <c r="G11"/>
  <c r="G12"/>
  <c r="G13"/>
  <c r="G14"/>
  <c r="G15"/>
  <c r="G16"/>
  <c r="G17"/>
  <c r="G18"/>
  <c r="G19"/>
  <c r="G20"/>
  <c r="G21"/>
  <c r="G22"/>
  <c r="G23"/>
  <c r="G24"/>
  <c r="G25"/>
  <c r="G26"/>
  <c r="G27"/>
  <c r="G28"/>
  <c r="G29"/>
  <c r="G30"/>
  <c r="A17"/>
  <c r="A18" s="1"/>
  <c r="A19"/>
  <c r="A20" s="1"/>
  <c r="A21" s="1"/>
  <c r="A22" s="1"/>
  <c r="A23" s="1"/>
  <c r="A24" s="1"/>
  <c r="A25" s="1"/>
  <c r="A26" s="1"/>
  <c r="A27" s="1"/>
  <c r="A28" s="1"/>
  <c r="A29" s="1"/>
  <c r="H3"/>
  <c r="B60" i="25"/>
  <c r="B61"/>
  <c r="B63"/>
  <c r="B64"/>
  <c r="B65" s="1"/>
  <c r="B66"/>
  <c r="B67" s="1"/>
  <c r="B68" s="1"/>
  <c r="B69" s="1"/>
  <c r="B70" s="1"/>
  <c r="B71" s="1"/>
  <c r="B73" s="1"/>
  <c r="B74" s="1"/>
  <c r="B75" s="1"/>
  <c r="B76" s="1"/>
  <c r="B78" s="1"/>
  <c r="B79" s="1"/>
  <c r="B80" s="1"/>
  <c r="B81" s="1"/>
  <c r="B82" s="1"/>
  <c r="B83" s="1"/>
  <c r="B84" s="1"/>
  <c r="B85" s="1"/>
  <c r="B86" s="1"/>
  <c r="B87" s="1"/>
  <c r="B88" s="1"/>
  <c r="B89" s="1"/>
  <c r="D53"/>
  <c r="E104" i="23"/>
  <c r="E102"/>
  <c r="E98"/>
  <c r="A86"/>
  <c r="A88" s="1"/>
  <c r="A90" s="1"/>
  <c r="A92" s="1"/>
  <c r="A94" s="1"/>
  <c r="A96" s="1"/>
  <c r="A98" s="1"/>
  <c r="E96"/>
  <c r="E94"/>
  <c r="E92"/>
  <c r="E90"/>
  <c r="E88"/>
  <c r="E86"/>
  <c r="E84"/>
  <c r="E80"/>
  <c r="A66"/>
  <c r="A68" s="1"/>
  <c r="A70" s="1"/>
  <c r="A72" s="1"/>
  <c r="A74" s="1"/>
  <c r="A76" s="1"/>
  <c r="A78" s="1"/>
  <c r="A80" s="1"/>
  <c r="E78"/>
  <c r="E76"/>
  <c r="E74"/>
  <c r="E72"/>
  <c r="E70"/>
  <c r="E68"/>
  <c r="E66"/>
  <c r="E64"/>
  <c r="C59"/>
  <c r="E55"/>
  <c r="A45"/>
  <c r="A47" s="1"/>
  <c r="A49" s="1"/>
  <c r="A51" s="1"/>
  <c r="A53" s="1"/>
  <c r="A55" s="1"/>
  <c r="E53"/>
  <c r="E51"/>
  <c r="E49"/>
  <c r="E47"/>
  <c r="E45"/>
  <c r="E43"/>
  <c r="E39"/>
  <c r="A37"/>
  <c r="A39" s="1"/>
  <c r="E37"/>
  <c r="E35"/>
  <c r="E31"/>
  <c r="A29"/>
  <c r="A31" s="1"/>
  <c r="E29"/>
  <c r="E27"/>
  <c r="E23"/>
  <c r="A11"/>
  <c r="A13" s="1"/>
  <c r="A15" s="1"/>
  <c r="A17" s="1"/>
  <c r="A19" s="1"/>
  <c r="A21" s="1"/>
  <c r="A23" s="1"/>
  <c r="E21"/>
  <c r="E19"/>
  <c r="E17"/>
  <c r="E15"/>
  <c r="E13"/>
  <c r="E11"/>
  <c r="E9"/>
  <c r="F124" i="18"/>
  <c r="F120"/>
  <c r="F118"/>
  <c r="F116"/>
  <c r="F114"/>
  <c r="F112"/>
  <c r="F111"/>
  <c r="F108"/>
  <c r="F106"/>
  <c r="F104"/>
  <c r="F102"/>
  <c r="F100"/>
  <c r="F98"/>
  <c r="F96"/>
  <c r="F95"/>
  <c r="F93"/>
  <c r="F91"/>
  <c r="F90"/>
  <c r="F88"/>
  <c r="F86"/>
  <c r="F84"/>
  <c r="F82"/>
  <c r="F80"/>
  <c r="F79"/>
  <c r="F77"/>
  <c r="F76"/>
  <c r="F74"/>
  <c r="F72"/>
  <c r="F70"/>
  <c r="F68"/>
  <c r="D65"/>
  <c r="F62"/>
  <c r="F60"/>
  <c r="F58"/>
  <c r="F56"/>
  <c r="F54"/>
  <c r="F52"/>
  <c r="F50"/>
  <c r="F48"/>
  <c r="F46"/>
  <c r="F44"/>
  <c r="F42"/>
  <c r="F40"/>
  <c r="F38"/>
  <c r="F37"/>
  <c r="F35"/>
  <c r="F33"/>
  <c r="F31"/>
  <c r="F29"/>
  <c r="F27"/>
  <c r="F26"/>
  <c r="F24"/>
  <c r="F23"/>
  <c r="F21"/>
  <c r="B10"/>
  <c r="B12"/>
  <c r="B14" s="1"/>
  <c r="B16" s="1"/>
  <c r="B18" s="1"/>
  <c r="B20" s="1"/>
  <c r="B21" s="1"/>
  <c r="F20"/>
  <c r="F18"/>
  <c r="F16"/>
  <c r="F14"/>
  <c r="F12"/>
  <c r="F10"/>
  <c r="F8"/>
  <c r="F7"/>
  <c r="P56" i="12"/>
  <c r="P95" s="1"/>
  <c r="O56"/>
  <c r="M95"/>
  <c r="L95"/>
  <c r="I95"/>
  <c r="F95"/>
  <c r="C17" i="15"/>
  <c r="E29" i="19"/>
  <c r="E31"/>
  <c r="E33"/>
  <c r="E35"/>
  <c r="E19"/>
  <c r="E3" i="5"/>
  <c r="P4" s="1"/>
  <c r="A54" i="12"/>
  <c r="A55" s="1"/>
  <c r="A56" s="1"/>
  <c r="A57" s="1"/>
  <c r="A58" s="1"/>
  <c r="A59" s="1"/>
  <c r="A60" s="1"/>
  <c r="A61" s="1"/>
  <c r="A62" s="1"/>
  <c r="A63" s="1"/>
  <c r="A64" s="1"/>
  <c r="A65" s="1"/>
  <c r="A66" s="1"/>
  <c r="A67" s="1"/>
  <c r="A68" s="1"/>
  <c r="A69" s="1"/>
  <c r="A70" s="1"/>
  <c r="A71" s="1"/>
  <c r="A72" s="1"/>
  <c r="A73" s="1"/>
  <c r="A74" s="1"/>
  <c r="A75" s="1"/>
  <c r="A76" s="1"/>
  <c r="A77" s="1"/>
  <c r="A78" s="1"/>
  <c r="A79" s="1"/>
  <c r="A80" s="1"/>
  <c r="A81" s="1"/>
  <c r="A82" s="1"/>
  <c r="A83" s="1"/>
  <c r="A84" s="1"/>
  <c r="A85" s="1"/>
  <c r="A86" s="1"/>
  <c r="A87" s="1"/>
  <c r="A88" s="1"/>
  <c r="A89" s="1"/>
  <c r="A90" s="1"/>
  <c r="A91" s="1"/>
  <c r="A92" s="1"/>
  <c r="A93" s="1"/>
  <c r="A94" s="1"/>
  <c r="A17"/>
  <c r="A18" s="1"/>
  <c r="A19" s="1"/>
  <c r="A20" s="1"/>
  <c r="A21" s="1"/>
  <c r="A22" s="1"/>
  <c r="A23" s="1"/>
  <c r="A24" s="1"/>
  <c r="A25" s="1"/>
  <c r="A26" s="1"/>
  <c r="A27" s="1"/>
  <c r="A28" s="1"/>
  <c r="A29" s="1"/>
  <c r="A30" s="1"/>
  <c r="A31" s="1"/>
  <c r="A32" s="1"/>
  <c r="A33" s="1"/>
  <c r="A34" s="1"/>
  <c r="A35" s="1"/>
  <c r="A36" s="1"/>
  <c r="A37" s="1"/>
  <c r="A38" s="1"/>
  <c r="A39" s="1"/>
  <c r="A40" s="1"/>
  <c r="A41" s="1"/>
  <c r="A42" s="1"/>
  <c r="A43" s="1"/>
  <c r="A44" s="1"/>
  <c r="A45" s="1"/>
  <c r="A46" s="1"/>
  <c r="G16" i="28"/>
  <c r="L12" s="1"/>
  <c r="G17"/>
  <c r="G18"/>
  <c r="G19"/>
  <c r="G12"/>
  <c r="G13"/>
  <c r="G14"/>
  <c r="G15"/>
  <c r="G8"/>
  <c r="G9"/>
  <c r="G10"/>
  <c r="G11"/>
  <c r="L10" s="1"/>
  <c r="G20"/>
  <c r="J20"/>
  <c r="I21"/>
  <c r="H21"/>
  <c r="F21"/>
  <c r="E21"/>
  <c r="G21"/>
  <c r="J8"/>
  <c r="J19"/>
  <c r="J18"/>
  <c r="J17"/>
  <c r="J16"/>
  <c r="J15"/>
  <c r="J14"/>
  <c r="J13"/>
  <c r="J12"/>
  <c r="J11"/>
  <c r="J10"/>
  <c r="J9"/>
  <c r="E17" i="15"/>
  <c r="E9"/>
  <c r="E10"/>
  <c r="E11"/>
  <c r="E12"/>
  <c r="E13"/>
  <c r="E14"/>
  <c r="E15"/>
  <c r="E16"/>
  <c r="D8"/>
  <c r="D18" s="1"/>
  <c r="D9"/>
  <c r="D10"/>
  <c r="D11"/>
  <c r="D12"/>
  <c r="D13"/>
  <c r="D14"/>
  <c r="D16"/>
  <c r="D17"/>
  <c r="C8"/>
  <c r="C9"/>
  <c r="C10"/>
  <c r="C11"/>
  <c r="C12"/>
  <c r="C13"/>
  <c r="C18"/>
  <c r="C14"/>
  <c r="C16"/>
  <c r="C6"/>
  <c r="D6"/>
  <c r="E6" s="1"/>
  <c r="F110" i="18"/>
  <c r="E21" i="16"/>
  <c r="E8" i="37"/>
  <c r="S95" i="12"/>
  <c r="I19" i="31"/>
  <c r="I20" s="1"/>
  <c r="H61" i="19"/>
  <c r="J6" i="37"/>
  <c r="H95" i="12"/>
  <c r="T54"/>
  <c r="T44"/>
  <c r="T42"/>
  <c r="T40"/>
  <c r="T36"/>
  <c r="T32"/>
  <c r="T28"/>
  <c r="T24"/>
  <c r="T20"/>
  <c r="T16"/>
  <c r="T12"/>
  <c r="T56"/>
  <c r="T91"/>
  <c r="T87"/>
  <c r="T83"/>
  <c r="T79"/>
  <c r="T75"/>
  <c r="T71"/>
  <c r="T67"/>
  <c r="T63"/>
  <c r="T59"/>
  <c r="T55"/>
  <c r="T47"/>
  <c r="T45"/>
  <c r="T43"/>
  <c r="T41"/>
  <c r="T39"/>
  <c r="T37"/>
  <c r="T35"/>
  <c r="T33"/>
  <c r="T31"/>
  <c r="T29"/>
  <c r="T27"/>
  <c r="T25"/>
  <c r="T23"/>
  <c r="T21"/>
  <c r="T19"/>
  <c r="T17"/>
  <c r="T15"/>
  <c r="T13"/>
  <c r="T11"/>
  <c r="T9"/>
  <c r="T94"/>
  <c r="T92"/>
  <c r="T90"/>
  <c r="T88"/>
  <c r="T86"/>
  <c r="T84"/>
  <c r="T82"/>
  <c r="T80"/>
  <c r="T78"/>
  <c r="T76"/>
  <c r="T74"/>
  <c r="T72"/>
  <c r="T70"/>
  <c r="T68"/>
  <c r="T66"/>
  <c r="T64"/>
  <c r="T62"/>
  <c r="T60"/>
  <c r="T58"/>
  <c r="G31" i="26"/>
  <c r="D16" i="7"/>
  <c r="G16"/>
  <c r="J16"/>
  <c r="G91" i="19"/>
  <c r="F91"/>
  <c r="D27" i="33"/>
  <c r="J10" i="31"/>
  <c r="J8"/>
  <c r="H19"/>
  <c r="H20" s="1"/>
  <c r="D19"/>
  <c r="D20" s="1"/>
  <c r="J17"/>
  <c r="J15"/>
  <c r="J13"/>
  <c r="J11"/>
  <c r="J9"/>
  <c r="D16" i="16"/>
  <c r="G38"/>
  <c r="E110" i="23"/>
  <c r="H79" i="19"/>
  <c r="E55"/>
  <c r="E71"/>
  <c r="C91"/>
  <c r="H17"/>
  <c r="H27"/>
  <c r="H71"/>
  <c r="E79"/>
  <c r="L11" i="28"/>
  <c r="E42" i="19"/>
  <c r="J31" i="26"/>
  <c r="H37" i="19"/>
  <c r="G19" i="31"/>
  <c r="G20" s="1"/>
  <c r="D38" i="16"/>
  <c r="H42" i="19"/>
  <c r="H9"/>
  <c r="E9"/>
  <c r="E61"/>
  <c r="O16" i="5"/>
  <c r="O14"/>
  <c r="O12"/>
  <c r="O10"/>
  <c r="D91" i="19"/>
  <c r="E27"/>
  <c r="E17"/>
  <c r="G18" i="5"/>
  <c r="P18"/>
  <c r="P19" s="1"/>
  <c r="Q18"/>
  <c r="Q19" s="1"/>
  <c r="Q86" i="12"/>
  <c r="Q83"/>
  <c r="Q80"/>
  <c r="Q70"/>
  <c r="Q64"/>
  <c r="Q54"/>
  <c r="Q45"/>
  <c r="Q29"/>
  <c r="Q16"/>
  <c r="Q13"/>
  <c r="E95"/>
  <c r="R6" i="5"/>
  <c r="M15"/>
  <c r="M12"/>
  <c r="O15"/>
  <c r="N13"/>
  <c r="N10"/>
  <c r="N8"/>
  <c r="N6"/>
  <c r="E37" i="19"/>
  <c r="Q12" i="12"/>
  <c r="Q9"/>
  <c r="N95"/>
  <c r="Q44"/>
  <c r="Q40"/>
  <c r="T57"/>
  <c r="K95"/>
  <c r="Q79"/>
  <c r="Q75"/>
  <c r="Q71"/>
  <c r="Q85"/>
  <c r="Q74"/>
  <c r="Q42"/>
  <c r="D126" i="18"/>
  <c r="H55" i="19"/>
  <c r="H91" s="1"/>
  <c r="F126" i="18"/>
  <c r="G17" i="16"/>
  <c r="G20" s="1"/>
  <c r="G16"/>
  <c r="E18" i="15"/>
  <c r="G21" i="16"/>
  <c r="J22" i="36"/>
  <c r="G22"/>
  <c r="K21"/>
  <c r="D22"/>
  <c r="G27" i="33"/>
  <c r="M17" i="35"/>
  <c r="N17" s="1"/>
  <c r="G12" i="33"/>
  <c r="G19" i="5" l="1"/>
  <c r="O17"/>
  <c r="M13"/>
  <c r="M7"/>
  <c r="D18"/>
  <c r="D19" s="1"/>
  <c r="H15" i="6"/>
  <c r="E15"/>
  <c r="N16" i="35"/>
  <c r="N13"/>
  <c r="Q17"/>
  <c r="J16" i="31"/>
  <c r="J12"/>
  <c r="E91" i="19"/>
  <c r="R18" i="5"/>
  <c r="R19" s="1"/>
  <c r="M17"/>
  <c r="M14"/>
  <c r="M9"/>
  <c r="O8"/>
  <c r="N9"/>
  <c r="Q33" i="12"/>
  <c r="Q60"/>
  <c r="Q95" s="1"/>
  <c r="T8"/>
  <c r="T46"/>
  <c r="T30"/>
  <c r="T26"/>
  <c r="T14"/>
  <c r="T10"/>
  <c r="T85"/>
  <c r="T81"/>
  <c r="T69"/>
  <c r="T65"/>
  <c r="K12" i="36"/>
  <c r="K18"/>
  <c r="K14"/>
  <c r="K20"/>
  <c r="K16"/>
  <c r="K8"/>
  <c r="K19"/>
  <c r="K15"/>
  <c r="K11"/>
  <c r="K10"/>
  <c r="K6"/>
  <c r="K5"/>
  <c r="K17"/>
  <c r="K13"/>
  <c r="K9"/>
  <c r="L13" i="28"/>
  <c r="J21"/>
  <c r="O95" i="12"/>
  <c r="F91" i="25"/>
  <c r="K7" i="36"/>
  <c r="N16" i="5"/>
  <c r="N11"/>
  <c r="O7"/>
  <c r="M11"/>
  <c r="N18" l="1"/>
  <c r="N19" s="1"/>
  <c r="J19" i="31"/>
  <c r="J20"/>
  <c r="M18" i="5"/>
  <c r="M19" s="1"/>
  <c r="O18"/>
  <c r="O19" s="1"/>
  <c r="T95" i="12"/>
  <c r="K22" i="36"/>
  <c r="D21" i="16"/>
  <c r="D20"/>
</calcChain>
</file>

<file path=xl/sharedStrings.xml><?xml version="1.0" encoding="utf-8"?>
<sst xmlns="http://schemas.openxmlformats.org/spreadsheetml/2006/main" count="2081" uniqueCount="1183">
  <si>
    <t>Murder or injury by another person</t>
  </si>
  <si>
    <r>
      <t xml:space="preserve">1.SAAT </t>
    </r>
    <r>
      <rPr>
        <b/>
        <sz val="8"/>
        <rFont val="Arial"/>
        <family val="2"/>
        <charset val="162"/>
      </rPr>
      <t xml:space="preserve">- </t>
    </r>
    <r>
      <rPr>
        <sz val="8"/>
        <rFont val="Arial"/>
        <family val="2"/>
        <charset val="162"/>
      </rPr>
      <t>1st Hour</t>
    </r>
  </si>
  <si>
    <r>
      <t xml:space="preserve">2.SAAT </t>
    </r>
    <r>
      <rPr>
        <b/>
        <sz val="8"/>
        <rFont val="Arial"/>
        <family val="2"/>
        <charset val="162"/>
      </rPr>
      <t xml:space="preserve">- </t>
    </r>
    <r>
      <rPr>
        <sz val="8"/>
        <rFont val="Arial"/>
        <family val="2"/>
        <charset val="162"/>
      </rPr>
      <t>2 nd Hours</t>
    </r>
  </si>
  <si>
    <r>
      <t xml:space="preserve">3.SAAT </t>
    </r>
    <r>
      <rPr>
        <sz val="9"/>
        <rFont val="Arial"/>
        <family val="2"/>
        <charset val="162"/>
      </rPr>
      <t>-</t>
    </r>
    <r>
      <rPr>
        <sz val="8"/>
        <rFont val="Arial"/>
        <family val="2"/>
        <charset val="162"/>
      </rPr>
      <t xml:space="preserve"> 3 th Hours</t>
    </r>
  </si>
  <si>
    <r>
      <t>4.SAAT -</t>
    </r>
    <r>
      <rPr>
        <sz val="8"/>
        <rFont val="Arial"/>
        <family val="2"/>
        <charset val="162"/>
      </rPr>
      <t>4 th  Hours</t>
    </r>
  </si>
  <si>
    <r>
      <t>5.SAAT -</t>
    </r>
    <r>
      <rPr>
        <sz val="8"/>
        <rFont val="Arial"/>
        <family val="2"/>
        <charset val="162"/>
      </rPr>
      <t>5 th  Hours</t>
    </r>
  </si>
  <si>
    <r>
      <t>6.SAAT -</t>
    </r>
    <r>
      <rPr>
        <b/>
        <sz val="8"/>
        <rFont val="Arial"/>
        <family val="2"/>
        <charset val="162"/>
      </rPr>
      <t xml:space="preserve"> </t>
    </r>
    <r>
      <rPr>
        <sz val="8"/>
        <rFont val="Arial"/>
        <family val="2"/>
        <charset val="162"/>
      </rPr>
      <t>6 th  Hours</t>
    </r>
  </si>
  <si>
    <r>
      <t>7.SAAT -</t>
    </r>
    <r>
      <rPr>
        <sz val="9"/>
        <rFont val="Arial"/>
        <family val="2"/>
        <charset val="162"/>
      </rPr>
      <t xml:space="preserve"> </t>
    </r>
    <r>
      <rPr>
        <sz val="8"/>
        <rFont val="Arial"/>
        <family val="2"/>
        <charset val="162"/>
      </rPr>
      <t>7 th  Hours</t>
    </r>
  </si>
  <si>
    <r>
      <t>8.SAAT -</t>
    </r>
    <r>
      <rPr>
        <sz val="9"/>
        <rFont val="Arial"/>
        <family val="2"/>
        <charset val="162"/>
      </rPr>
      <t xml:space="preserve"> </t>
    </r>
    <r>
      <rPr>
        <sz val="8"/>
        <rFont val="Arial"/>
        <family val="2"/>
        <charset val="162"/>
      </rPr>
      <t>8 th Hours</t>
    </r>
  </si>
  <si>
    <r>
      <t xml:space="preserve">9.SAAT+ </t>
    </r>
    <r>
      <rPr>
        <sz val="9"/>
        <rFont val="Arial"/>
        <family val="2"/>
        <charset val="162"/>
      </rPr>
      <t>-</t>
    </r>
    <r>
      <rPr>
        <sz val="8"/>
        <rFont val="Arial"/>
        <family val="2"/>
        <charset val="162"/>
      </rPr>
      <t xml:space="preserve"> 9 th hours and Over</t>
    </r>
  </si>
  <si>
    <t>Tablo No : 26</t>
  </si>
  <si>
    <t>365+</t>
  </si>
  <si>
    <t>Beklenilen iş kazası sayısı</t>
  </si>
  <si>
    <t>Beklenilen iş kazası sayısı=</t>
  </si>
  <si>
    <t>Genel işkazası hızı=</t>
  </si>
  <si>
    <t>*100</t>
  </si>
  <si>
    <t>Kaydedilen toplam işkazası sayısı</t>
  </si>
  <si>
    <t>Toplam sigortalı sayısı</t>
  </si>
  <si>
    <t>Expected number of employment injury=</t>
  </si>
  <si>
    <t>K</t>
  </si>
  <si>
    <t>E</t>
  </si>
  <si>
    <t>T</t>
  </si>
  <si>
    <t>Standardize iş kazası oranı (%) =</t>
  </si>
  <si>
    <t>General employment injury speed=</t>
  </si>
  <si>
    <t>(Genel işkazası hızı)*(İncelenen işkolundaki zorunlu  sigortalı sayısı)</t>
  </si>
  <si>
    <t>Expected number of employment injury</t>
  </si>
  <si>
    <t>Total number of employment injury</t>
  </si>
  <si>
    <t>Total number of insured</t>
  </si>
  <si>
    <t>(General employment injury speed) * (N'of insured in the branch of activities)</t>
  </si>
  <si>
    <t>15-17</t>
  </si>
  <si>
    <t>18-24</t>
  </si>
  <si>
    <t>60-64</t>
  </si>
  <si>
    <t>65+</t>
  </si>
  <si>
    <t>Kadın</t>
  </si>
  <si>
    <t>Erkek</t>
  </si>
  <si>
    <t>Toplam</t>
  </si>
  <si>
    <t>Motorlu taşıtın diğer bir vasıtaya, bir cisme veya bir insana çarpması</t>
  </si>
  <si>
    <t>Motorlu taşıta binip inerken meydana gelen kazalar</t>
  </si>
  <si>
    <t>Motorlu taşıtın devrilmesi sonucu yaralanmalar</t>
  </si>
  <si>
    <t>Injury resulting from a vehicle turning upside down</t>
  </si>
  <si>
    <t>Su yolculuğu esnasında olan her türlü kaza ve düşmeler, suya düşme (Makine kazaları dahil)</t>
  </si>
  <si>
    <t>Any kind of falls during ferrying, falls in water (including machines accident)</t>
  </si>
  <si>
    <t>Her türlü uçak kazası sonucu meydana gelen travmalar.</t>
  </si>
  <si>
    <t>Injuries occurring in any kind of plane accident</t>
  </si>
  <si>
    <t>Yukarıda sınıflandırılmayan motorlu veya motorsuz herhangi bir taşıtın sebep olduğu kazalar</t>
  </si>
  <si>
    <t>Other types of accident, not elsewhere classified</t>
  </si>
  <si>
    <t>Kaza neticesi zehirlenmeler (Katı ve sıvı maddelerle, gaz ve buharla)</t>
  </si>
  <si>
    <t>Accidental poisoning by means of solid,watery, gas or vaporous agent</t>
  </si>
  <si>
    <t>Kişilerin yüksek bir yerden (ağaçlar, binalar, yapı iskeleleri, merdivenler makinalar, araçlar)  ve çukur,derin bir yere (hendeklere, kuyulara, kazılara, yerdeki çukurlara) düşmesi</t>
  </si>
  <si>
    <t xml:space="preserve"> Yanıcı maddelerin ateş alması ve patlamasından ileri gelen kazalar</t>
  </si>
  <si>
    <t>Caused by fire and explosion of combustible agent</t>
  </si>
  <si>
    <t>Basınç altındaki bir cismin patlamasından çıkan kazalar</t>
  </si>
  <si>
    <t>Explosion of a vessel under pressure</t>
  </si>
  <si>
    <t>Exposure to heat (atmosphere or environment)</t>
  </si>
  <si>
    <t>Soğuğa maruz kalmak   (iklimsel veya çevresel)</t>
  </si>
  <si>
    <t>Exposure to cold (atmosphere or environment)</t>
  </si>
  <si>
    <t>Sıcak bir maddeden, sıvıdan, gazdan, alevden meydana gelen kazalar</t>
  </si>
  <si>
    <t>Contact with hot substances or objects</t>
  </si>
  <si>
    <t>Soğuk bir maddeden, sıvıdan ve gazdan meydana gelen kazalar</t>
  </si>
  <si>
    <t>Contact with very cold substances or objects</t>
  </si>
  <si>
    <t>Kayan ve çöken (toprak, kaya, taş, kar)</t>
  </si>
  <si>
    <t>Slides and cave-ins (earth, rocks, stones, snow)</t>
  </si>
  <si>
    <t>Çökmeler (binalar, duvarlar, yapı iskeleleri, merdiven, eşya kümeleri vb.)</t>
  </si>
  <si>
    <t>Collapse (buildings, walls, scaffolds, ladders, piles of goods)</t>
  </si>
  <si>
    <t>Taşıma işlemi sırasında taşınan cisimlerin düşmesi sonucu oluşan kazalar</t>
  </si>
  <si>
    <t>Struck by falling objects during handling</t>
  </si>
  <si>
    <t>Başka yerde sınıflandırılmamış, düşen cisimlerin çarpması, devrilmesi</t>
  </si>
  <si>
    <t>Struck by falling objects, not elsewhere classified</t>
  </si>
  <si>
    <t>Vücudun veya bir organın iki cisim arasında kalarak sıkışması, ezilmesi.</t>
  </si>
  <si>
    <t>Pressing of the body or members between two objects</t>
  </si>
  <si>
    <t>Bir cismin çarpması neticesinde çöken, devrilen bir cismin altında kalarak yaralanmak</t>
  </si>
  <si>
    <t>Injury due to the striking by any agent or to a collapsed agent</t>
  </si>
  <si>
    <t>Duran cisimlere çarpma (Daha önceki düşmeler sebebiyle çarpışmalar hariç)</t>
  </si>
  <si>
    <t>Striking against stationary objects (except impacts due to a previous fall)</t>
  </si>
  <si>
    <t>Düşen cisimlerin dışında hareket eden cisimlerin çarpması (Uçan kırık ve parçacıklar dahil)</t>
  </si>
  <si>
    <t>Struck by moving objects (including flying fragments and particles) excluding falling objects</t>
  </si>
  <si>
    <t>Sabit bir mekan ile hareket eden cisim arasında sıkışmak</t>
  </si>
  <si>
    <t>Caught between a stationary object and a moving object</t>
  </si>
  <si>
    <t>Hareket eden cisimlerin arasında sıkışmak (Uçan veya düşen cisimler hariç)</t>
  </si>
  <si>
    <t>Caught between moving objects (except flying or falling objects)</t>
  </si>
  <si>
    <t>Kesici ve batıcı bir aletin sebep olduğu kaza.</t>
  </si>
  <si>
    <t>00</t>
  </si>
  <si>
    <t>Arası</t>
  </si>
  <si>
    <t xml:space="preserve">  4 - 6</t>
  </si>
  <si>
    <t xml:space="preserve">   7 - 13</t>
  </si>
  <si>
    <t xml:space="preserve">  14 - 20</t>
  </si>
  <si>
    <t xml:space="preserve">   31 - 90</t>
  </si>
  <si>
    <t xml:space="preserve">   21 - 30</t>
  </si>
  <si>
    <t xml:space="preserve">  91 - 183</t>
  </si>
  <si>
    <t xml:space="preserve">  184 - 364</t>
  </si>
  <si>
    <t>Aşırı efor gerektiren cisimleri itmek veya çekmek</t>
  </si>
  <si>
    <t>Overexertion in pushing or pulling objects</t>
  </si>
  <si>
    <t>Aşırı efor gerektiren cisimleri tutmak veya atmak</t>
  </si>
  <si>
    <t>Overexertion in handling or throwing objects</t>
  </si>
  <si>
    <t>Göze veya vücudun doğal boşluklarına yabancı  cisim kaçması</t>
  </si>
  <si>
    <t>Contamination of the body or the eye with a foreign object</t>
  </si>
  <si>
    <t>Bir başkası tarafından öldürülme ve yaralanma</t>
  </si>
  <si>
    <t>İyonize radyasyon yoğunlaşmasına maruz kalmak</t>
  </si>
  <si>
    <t xml:space="preserve">Exposure to ionising radiations </t>
  </si>
  <si>
    <t>İyonize radyasyon dışında  radyasyona maruz kalmak</t>
  </si>
  <si>
    <t xml:space="preserve">Exposure to radiations other than ionising radiations </t>
  </si>
  <si>
    <t xml:space="preserve">         Exposure to or contact with extreme temperatures </t>
  </si>
  <si>
    <t xml:space="preserve">        Stepping on, striking against or struck by objects excluding falling objects </t>
  </si>
  <si>
    <t xml:space="preserve">          Injuries due to challenging  of the body</t>
  </si>
  <si>
    <t xml:space="preserve">         Contamination of the part of body with a foreign object</t>
  </si>
  <si>
    <t xml:space="preserve">           Biting and kicking by animals, by poisonous insect</t>
  </si>
  <si>
    <t xml:space="preserve">           Treatment accident and vaccination complications</t>
  </si>
  <si>
    <t xml:space="preserve">           Late appearance of a problem because of an  earlier accident</t>
  </si>
  <si>
    <t>Kanun Yapıcılar Ve Üst Düzey Yöneticiler</t>
  </si>
  <si>
    <t>Legislators and senior officials</t>
  </si>
  <si>
    <t>Şirket Müdürleri 1</t>
  </si>
  <si>
    <t>Corporate managers 1</t>
  </si>
  <si>
    <t>İşletmeciler Ve Sorumlu Müdürler 2</t>
  </si>
  <si>
    <t>General managers 2</t>
  </si>
  <si>
    <t>Fizik, Matematik Ve Mühendislik Bilimleri İle İlgili Profesyonel Meslek Mensupları</t>
  </si>
  <si>
    <t>Physical, mathematical and engineering science professionals</t>
  </si>
  <si>
    <t>Yaşam Bilimleri Ve Sağlık İle İlgili Profesyonel Meslek Mensupları</t>
  </si>
  <si>
    <t>Life science and health professionals</t>
  </si>
  <si>
    <t>Eğitim Bilimleri İle İlgili Profesyonel Meslek Mensupları</t>
  </si>
  <si>
    <t>Teaching professionals</t>
  </si>
  <si>
    <t>Diğer Profesyonel Meslek Mensupları</t>
  </si>
  <si>
    <t>Other professionals</t>
  </si>
  <si>
    <t>Fizik Ve Mühendislik Bilimleri İle İlgili Yardımcı Profesyonel Meslek Mensupları</t>
  </si>
  <si>
    <t>Physical and engineering science associate professionals</t>
  </si>
  <si>
    <t>Yaşam Bilimleri Ve Sağlık İle İlgili Yardımcı Profesyonel Mes. Mensupları</t>
  </si>
  <si>
    <t>Life science and health associate professionals</t>
  </si>
  <si>
    <t>Eğitim Bilimleri İle İlgili Yardımcı Profesyonel Meslek Mensupları</t>
  </si>
  <si>
    <t>Teaching associate professionals</t>
  </si>
  <si>
    <t>Diğer Yardımcı Profesyonel Meslek Mensupları</t>
  </si>
  <si>
    <t>Other associate professionals</t>
  </si>
  <si>
    <t>Müşteri Hizmetlerinde Çalışan Elemanlar</t>
  </si>
  <si>
    <t>Customer service clerks</t>
  </si>
  <si>
    <t>Kişisel Hizmetler Ve Koruma Hizmetleri Veren Elemanlar</t>
  </si>
  <si>
    <t>Personal and protective services workers</t>
  </si>
  <si>
    <t>Modeller, Satış Elemanları Ve Tanıtım Elemanları</t>
  </si>
  <si>
    <t>Models, salespersons and demonstrators</t>
  </si>
  <si>
    <t>Pazara Yönelik Nitelikli Tarım, Hayvancılık, Avcılık, Ormancılık Ve Su Ürünleri Çalışanları</t>
  </si>
  <si>
    <t>Skilled agricultural and fishery workers</t>
  </si>
  <si>
    <t>Kendi Geçimine Yönelik Tarım, Hayvancılık, Avcılık, Ormancılık Ve Su Ürünleri Çalışanları</t>
  </si>
  <si>
    <t>Subsistence agricultural and fishery workers</t>
  </si>
  <si>
    <t>Maden Çıkarımı Ve İnşaatla İlgili İşlerde Çalışan Sanatkârlar</t>
  </si>
  <si>
    <t>Extraction and building trades workers</t>
  </si>
  <si>
    <t>Metal İşleme Ve Makine İle İlgili İşlerde Çalışan Sanatkârlar</t>
  </si>
  <si>
    <t>Metal, machinery and related trades workers</t>
  </si>
  <si>
    <t>Hassas İşlerde, El Sanatları Ve Basım İle İlgili İşlerde Çalışanlar</t>
  </si>
  <si>
    <t>Precision, handicraft, printing and related trades workers</t>
  </si>
  <si>
    <t>Diğer Sanatkârlar Ve İlgili İşlerde Çalışanlar</t>
  </si>
  <si>
    <t>Other craft and related trades workers</t>
  </si>
  <si>
    <t>Sabit Tesis Operatörleri</t>
  </si>
  <si>
    <t>Stationary-plant and related operators</t>
  </si>
  <si>
    <t>Makine Operatörleri Ve Montajcıları</t>
  </si>
  <si>
    <t>Machine operators and assemblers</t>
  </si>
  <si>
    <t>Sürücüler Ve Hareketli Makinelerin Operatörleri</t>
  </si>
  <si>
    <t>Drivers and mobile-plant operators</t>
  </si>
  <si>
    <t xml:space="preserve">     Elementary occupations without specification</t>
  </si>
  <si>
    <t>Satış Ve Hizmetler İle İlgili Nitelik Gerektirmeyen İşlerde Çalışanlar</t>
  </si>
  <si>
    <t>Sales and services elementary occupations</t>
  </si>
  <si>
    <t>Tarım, Hayvancılık, Avcılık, Ormancılık Ve Su Ürünleri Sektörlerindeki Nitelik Gerektirmeyen İşlerde Çalışanlar</t>
  </si>
  <si>
    <t>Agricultural, fishery and related labourers</t>
  </si>
  <si>
    <t>Madencilik, İnşaat, İmalat Ve Ulaştırma Sektörlerindeki Nitelik Gerektirmeyen İşlerde Çalışanlar</t>
  </si>
  <si>
    <t>Labourers in mining, construction, manufacturing and transport</t>
  </si>
  <si>
    <t>Başka Yerde Belirtilmeyen Veya Bilinmeyen</t>
  </si>
  <si>
    <t>Other Parts of occupation, not mentioned above</t>
  </si>
  <si>
    <t xml:space="preserve">      Armed forces without specification</t>
  </si>
  <si>
    <t>Employment injuries</t>
  </si>
  <si>
    <t>Occupational diseases</t>
  </si>
  <si>
    <t xml:space="preserve">      Professionals without specification</t>
  </si>
  <si>
    <t xml:space="preserve">      Clerks without specification</t>
  </si>
  <si>
    <t xml:space="preserve">      Skilled agricultural and fishery workers without specification</t>
  </si>
  <si>
    <t xml:space="preserve">      Craft and related trades workers without specification</t>
  </si>
  <si>
    <t xml:space="preserve">       Plant and machine operators and assemblers without specification</t>
  </si>
  <si>
    <t>Sıcaklığa maruz kalmak (iklimsel veya çevresel)</t>
  </si>
  <si>
    <t>15-19</t>
  </si>
  <si>
    <t>20-24</t>
  </si>
  <si>
    <t>% 10-19</t>
  </si>
  <si>
    <t>% 20-29</t>
  </si>
  <si>
    <t>% 30-39</t>
  </si>
  <si>
    <t>% 40-49</t>
  </si>
  <si>
    <t xml:space="preserve"> % 50-100</t>
  </si>
  <si>
    <t>(*) Insured person losing his/her capacity to work by at least 10% is entitled to permanent incapacitiy income (Act 5510/19.)</t>
  </si>
  <si>
    <t>65-69</t>
  </si>
  <si>
    <t>70-74</t>
  </si>
  <si>
    <t>75-79</t>
  </si>
  <si>
    <t xml:space="preserve">     80+</t>
  </si>
  <si>
    <t>Total degrees of perm. İncap.</t>
  </si>
  <si>
    <t xml:space="preserve">       </t>
  </si>
  <si>
    <t>İş kazası sıklık hızı</t>
  </si>
  <si>
    <t xml:space="preserve">veya </t>
  </si>
  <si>
    <t xml:space="preserve"> = İKS /(PTEGS*8)*225.000</t>
  </si>
  <si>
    <t xml:space="preserve">İKS = </t>
  </si>
  <si>
    <t>İş kazası sayısı</t>
  </si>
  <si>
    <t xml:space="preserve">PTEGS= </t>
  </si>
  <si>
    <t>Toplam prim tahakkuk eden gün sayısı,</t>
  </si>
  <si>
    <t>PTEGS, her gün için 8 saatlik tam çalışma ile çarpılarak tüm sigortalıların bir yıl içinde toplam çalışma saati bulunur.</t>
  </si>
  <si>
    <t>1,000,000=</t>
  </si>
  <si>
    <t>Çalışılan bir milyon iş saatinde iş kazası saysını bulmak için kullanılır.</t>
  </si>
  <si>
    <t xml:space="preserve">   225,000=</t>
  </si>
  <si>
    <t xml:space="preserve">II yöntemde, tam gün çalışan 100 sigortalının haftada 45 saat, yılda 50 hafta çalıştığı kabul edilerek yapılan hesap  </t>
  </si>
  <si>
    <t>sonucu bulunan bir değerdir.</t>
  </si>
  <si>
    <t xml:space="preserve">or </t>
  </si>
  <si>
    <t>where;</t>
  </si>
  <si>
    <t>NEI=</t>
  </si>
  <si>
    <t>number of employment injuries,</t>
  </si>
  <si>
    <t>NDPA=</t>
  </si>
  <si>
    <t>number of days of premium accrued represents total days worked by all insured persons during calendar year.</t>
  </si>
  <si>
    <t>( multiplied by 8 hours per day)</t>
  </si>
  <si>
    <t>base for proportion of number of injuries per 1,000,000 working hours.</t>
  </si>
  <si>
    <t>for second way, base for 100 equivalent full time insured person (working 45 hours per week, 50 weeks per year).</t>
  </si>
  <si>
    <t>İş kazası ağırlık hızı</t>
  </si>
  <si>
    <t>(TGK*8) / (PTEGS*8)*100</t>
  </si>
  <si>
    <t xml:space="preserve">TGK = </t>
  </si>
  <si>
    <t>İş kazası sonucu toplam gün kaybı</t>
  </si>
  <si>
    <t>=</t>
  </si>
  <si>
    <t>(Geçici iş göremezlik süreleri)+ (sürekli işgöremezlik dereceleri toplamı *75) + (ölüm vak'a sayısı *7500)</t>
  </si>
  <si>
    <t xml:space="preserve">          100=</t>
  </si>
  <si>
    <t>II yöntemde,çalışılan 100 iş saatinde iş kazası nedeniyle kaybolan iş saatini bulmak için kullanılır.</t>
  </si>
  <si>
    <t>Weight rate of employment inj.</t>
  </si>
  <si>
    <t xml:space="preserve"> =(TLD*8) / (NDPA*8)*100</t>
  </si>
  <si>
    <t>TLD=</t>
  </si>
  <si>
    <t>number of total lost working days because of employment injuries,</t>
  </si>
  <si>
    <t>(Duration of temp. İncapacity as day)+(Total degress of perm. İncapacity*75)+(N'of death*7.500)</t>
  </si>
  <si>
    <t>for second way, base for proportion of number of total lost hours per 100 working hours.</t>
  </si>
  <si>
    <r>
      <t xml:space="preserve">Yıllar                 </t>
    </r>
    <r>
      <rPr>
        <sz val="9"/>
        <rFont val="Arial"/>
        <family val="2"/>
        <charset val="162"/>
      </rPr>
      <t>Years</t>
    </r>
  </si>
  <si>
    <r>
      <t>Yaşlılık-</t>
    </r>
    <r>
      <rPr>
        <sz val="9"/>
        <rFont val="Arial"/>
        <family val="2"/>
        <charset val="162"/>
      </rPr>
      <t>Old-Age</t>
    </r>
  </si>
  <si>
    <r>
      <t xml:space="preserve">  Toplam     </t>
    </r>
    <r>
      <rPr>
        <sz val="9"/>
        <rFont val="Arial"/>
        <family val="2"/>
        <charset val="162"/>
      </rPr>
      <t>Total</t>
    </r>
  </si>
  <si>
    <r>
      <t xml:space="preserve">Ana         </t>
    </r>
    <r>
      <rPr>
        <sz val="9"/>
        <rFont val="Arial"/>
        <family val="2"/>
        <charset val="162"/>
      </rPr>
      <t>Mother</t>
    </r>
  </si>
  <si>
    <r>
      <t xml:space="preserve">100 kişide </t>
    </r>
    <r>
      <rPr>
        <sz val="9"/>
        <rFont val="Arial"/>
        <family val="2"/>
        <charset val="162"/>
      </rPr>
      <t>(per 100 person)</t>
    </r>
  </si>
  <si>
    <r>
      <t xml:space="preserve">(*) İŞ KAZASI SIKLIK HIZI </t>
    </r>
    <r>
      <rPr>
        <sz val="9"/>
        <rFont val="Arial"/>
        <family val="2"/>
        <charset val="162"/>
      </rPr>
      <t>- Incidence rate of employment injuries</t>
    </r>
    <r>
      <rPr>
        <b/>
        <sz val="9"/>
        <rFont val="Arial"/>
        <family val="2"/>
        <charset val="162"/>
      </rPr>
      <t xml:space="preserve"> </t>
    </r>
  </si>
  <si>
    <r>
      <t xml:space="preserve">II.YÖNTEM: </t>
    </r>
    <r>
      <rPr>
        <sz val="8.5"/>
        <rFont val="Arial"/>
        <family val="2"/>
        <charset val="162"/>
      </rPr>
      <t>Tam gün çalışan her 100 kişi arasında kaç kaza olduğunu gösterir. Formülü aşağıdaki gibidir.</t>
    </r>
  </si>
  <si>
    <r>
      <t>II METHOD :</t>
    </r>
    <r>
      <rPr>
        <sz val="8.5"/>
        <rFont val="Arial"/>
        <family val="2"/>
        <charset val="162"/>
      </rPr>
      <t xml:space="preserve">  This method represents the number of injuries per 100 full-time workers. Its formula as follows,</t>
    </r>
  </si>
  <si>
    <r>
      <t>Incidence rate of employment inj.</t>
    </r>
    <r>
      <rPr>
        <sz val="8.5"/>
        <rFont val="Arial"/>
        <family val="2"/>
        <charset val="162"/>
      </rPr>
      <t xml:space="preserve"> </t>
    </r>
  </si>
  <si>
    <r>
      <t xml:space="preserve">(**) İŞ KAZASI AĞIRLIK HIZI : </t>
    </r>
    <r>
      <rPr>
        <sz val="8.5"/>
        <rFont val="Arial"/>
        <family val="2"/>
        <charset val="162"/>
      </rPr>
      <t>Weight Rate of Employment Injuries</t>
    </r>
  </si>
  <si>
    <r>
      <t>II.YÖNTEM: Ç</t>
    </r>
    <r>
      <rPr>
        <sz val="8.5"/>
        <rFont val="Arial"/>
        <family val="2"/>
        <charset val="162"/>
      </rPr>
      <t>alışılan her 100 satte kaç saatin kaybedildiğini gösterir. Formülü aşağıdaki gibidir.</t>
    </r>
  </si>
  <si>
    <r>
      <t>II METHOD :</t>
    </r>
    <r>
      <rPr>
        <sz val="8.5"/>
        <rFont val="Arial"/>
        <family val="2"/>
        <charset val="162"/>
      </rPr>
      <t xml:space="preserve"> This method  represents the number of lost hours per 100 working hours because of employment injuries. Its formula as follows,</t>
    </r>
  </si>
  <si>
    <r>
      <t>Tren kazaları</t>
    </r>
    <r>
      <rPr>
        <sz val="9"/>
        <rFont val="Arial"/>
        <family val="2"/>
        <charset val="162"/>
      </rPr>
      <t xml:space="preserve"> - Rail accidents</t>
    </r>
  </si>
  <si>
    <r>
      <t>Ateşli silahlar sonucu ortaya çıkan kazalar</t>
    </r>
    <r>
      <rPr>
        <sz val="9"/>
        <rFont val="Arial"/>
        <family val="2"/>
        <charset val="162"/>
      </rPr>
      <t xml:space="preserve"> - Caused by fire arms</t>
    </r>
  </si>
  <si>
    <r>
      <t xml:space="preserve">Hareket eden cisimlere çarpma </t>
    </r>
    <r>
      <rPr>
        <sz val="9"/>
        <rFont val="Arial"/>
        <family val="2"/>
        <charset val="162"/>
      </rPr>
      <t>- Striking against moving objects</t>
    </r>
  </si>
  <si>
    <r>
      <t xml:space="preserve">Cismin  sıkıştırması </t>
    </r>
    <r>
      <rPr>
        <sz val="9"/>
        <rFont val="Arial"/>
        <family val="2"/>
        <charset val="162"/>
      </rPr>
      <t>- Caught in an object</t>
    </r>
  </si>
  <si>
    <r>
      <t xml:space="preserve">Aşırı efor gerektiren cisimleri kaldırmak </t>
    </r>
    <r>
      <rPr>
        <sz val="9"/>
        <rFont val="Arial"/>
        <family val="2"/>
        <charset val="162"/>
      </rPr>
      <t>- Overexertion in lifting objects</t>
    </r>
  </si>
  <si>
    <r>
      <t xml:space="preserve">Ağır yorucu hareketler </t>
    </r>
    <r>
      <rPr>
        <sz val="9"/>
        <rFont val="Arial"/>
        <family val="2"/>
        <charset val="162"/>
      </rPr>
      <t>- Strenuous movements</t>
    </r>
  </si>
  <si>
    <r>
      <t xml:space="preserve">Kendi kendini öldürme ve yaralama </t>
    </r>
    <r>
      <rPr>
        <sz val="9"/>
        <rFont val="Arial"/>
        <family val="2"/>
        <charset val="162"/>
      </rPr>
      <t>- Suicide and self inflicted injury</t>
    </r>
  </si>
  <si>
    <r>
      <t xml:space="preserve">         </t>
    </r>
    <r>
      <rPr>
        <sz val="9"/>
        <rFont val="Arial"/>
        <family val="2"/>
        <charset val="162"/>
      </rPr>
      <t xml:space="preserve"> Trauma due to battle operation</t>
    </r>
  </si>
  <si>
    <r>
      <t xml:space="preserve">Büro Elemanları - </t>
    </r>
    <r>
      <rPr>
        <sz val="9"/>
        <rFont val="Arial"/>
        <family val="2"/>
        <charset val="162"/>
      </rPr>
      <t>Office clerks</t>
    </r>
  </si>
  <si>
    <r>
      <t>Yaş Grupları</t>
    </r>
    <r>
      <rPr>
        <sz val="9"/>
        <rFont val="Arial"/>
        <family val="2"/>
        <charset val="162"/>
      </rPr>
      <t xml:space="preserve">                          Age Groups</t>
    </r>
  </si>
  <si>
    <r>
      <t xml:space="preserve">Toplam </t>
    </r>
    <r>
      <rPr>
        <sz val="9"/>
        <rFont val="Arial"/>
        <family val="2"/>
        <charset val="162"/>
      </rPr>
      <t>- Total</t>
    </r>
  </si>
  <si>
    <r>
      <t>TOPLAM</t>
    </r>
    <r>
      <rPr>
        <sz val="9"/>
        <rFont val="Arial"/>
        <family val="2"/>
        <charset val="162"/>
      </rPr>
      <t>-Total</t>
    </r>
  </si>
  <si>
    <t xml:space="preserve">       Technicians and associate professionals without specification</t>
  </si>
  <si>
    <t xml:space="preserve">       Head</t>
  </si>
  <si>
    <t>Kafa derisi, kafatası, beyin ve kraniyal sinir ve damarlar.</t>
  </si>
  <si>
    <t>Scalp, skull, brain and cranial nerves and vessels</t>
  </si>
  <si>
    <t>Kulak(lar)</t>
  </si>
  <si>
    <t>Ear(s)</t>
  </si>
  <si>
    <t>Göz(ler)</t>
  </si>
  <si>
    <t>Eye(s)</t>
  </si>
  <si>
    <t>Diş(ler)</t>
  </si>
  <si>
    <t>Teeth</t>
  </si>
  <si>
    <t>Yüzün diğer bölgeleri</t>
  </si>
  <si>
    <t xml:space="preserve">Other specified parts of facial area </t>
  </si>
  <si>
    <t>Kafa, birden fazla alanın etkilenmiş olması</t>
  </si>
  <si>
    <t>Head, multiple sites affected</t>
  </si>
  <si>
    <t>Kafada başka yerlerde tasnif edilmeyen özel bölgeler</t>
  </si>
  <si>
    <t>Head, other specified parts not elsewhere classified</t>
  </si>
  <si>
    <t>Kafada meydana gelip belirlenmemiş alanlar</t>
  </si>
  <si>
    <t>Head, unspecified</t>
  </si>
  <si>
    <t xml:space="preserve">        Neck, inclusive spine and vertebra in the neck</t>
  </si>
  <si>
    <t xml:space="preserve">Boyun ve omurga </t>
  </si>
  <si>
    <t>Spine and vertebrae</t>
  </si>
  <si>
    <t>Boyun bölgesinde özel tanımlanmamış alanlar</t>
  </si>
  <si>
    <t>Neck, other specified parts not elsewhere classified</t>
  </si>
  <si>
    <t>Boyunda meydana gelip belirlenememiş olanlar.</t>
  </si>
  <si>
    <t>Neck, unspecified</t>
  </si>
  <si>
    <t xml:space="preserve">        Back, including spine and vertebra in the back</t>
  </si>
  <si>
    <t>Omur ve omurga</t>
  </si>
  <si>
    <t xml:space="preserve">                                        2004 YILI (DÖNEMLER)</t>
  </si>
  <si>
    <t xml:space="preserve">                       İŞ KAZASI SAYISI</t>
  </si>
  <si>
    <t>OCAK-ŞUBAT     MART-NİSAN</t>
  </si>
  <si>
    <t>MAYIS-HAZİRAN-TEMMUZ-AĞUSTOS</t>
  </si>
  <si>
    <t>EYLÜL-EKİM-       KASIM-ARALIK</t>
  </si>
  <si>
    <t>Sırt bölgesinde özel tanımlanmamış alanlar</t>
  </si>
  <si>
    <t>Back, other specified parts not elsewhere classified</t>
  </si>
  <si>
    <t>Sırt bölgesinde meydana gelip belirlenememiş olanlar.</t>
  </si>
  <si>
    <t>Back, unspecified</t>
  </si>
  <si>
    <t xml:space="preserve">        Trunk and internal organs</t>
  </si>
  <si>
    <t>Göğüs kafesi (kaburgalar ve köprücük kemiği dahil)</t>
  </si>
  <si>
    <t>Rib cage (ribs including sternum and shoulder blades)</t>
  </si>
  <si>
    <t>Boğaz içindeki iç organların bulunduğu  bölümler</t>
  </si>
  <si>
    <t>Other parts of thorax, including internal organs</t>
  </si>
  <si>
    <t>Pelvik ve karın bölgesi, iç organlar</t>
  </si>
  <si>
    <t>Pelvic and abdominal area, including internal organs</t>
  </si>
  <si>
    <t>Dış genital bölge</t>
  </si>
  <si>
    <t>External genitalia</t>
  </si>
  <si>
    <t>Gövdede birden çok hasarın olduğu yaralanmalar</t>
  </si>
  <si>
    <t>Trunk, multiple sites affected</t>
  </si>
  <si>
    <t>Gövde özel tanımlanmamış alanlar</t>
  </si>
  <si>
    <t>Trunk, other specified parts not elsewhere classified</t>
  </si>
  <si>
    <t>Gövde ve iç organlar bölgesinde meydana gelip belirlenememiş olanlar.</t>
  </si>
  <si>
    <t>Trunk and internal organs, unspecified</t>
  </si>
  <si>
    <t xml:space="preserve">        Upper Extremities</t>
  </si>
  <si>
    <t>Omuz ve omuz eklemleri</t>
  </si>
  <si>
    <t>Shoulder and shoulder joints</t>
  </si>
  <si>
    <t>Kol ve dirsek</t>
  </si>
  <si>
    <t>Arm, including elbow</t>
  </si>
  <si>
    <t>Bilek</t>
  </si>
  <si>
    <t>Wrist</t>
  </si>
  <si>
    <t>El</t>
  </si>
  <si>
    <t>Hand</t>
  </si>
  <si>
    <t>Başparmak</t>
  </si>
  <si>
    <t>Thumb</t>
  </si>
  <si>
    <t>Diğer parmaklar</t>
  </si>
  <si>
    <t>Other finger(s)</t>
  </si>
  <si>
    <t>Kollarda çoklu yaralanmalar</t>
  </si>
  <si>
    <t>Upper extremities, multiple sites affected</t>
  </si>
  <si>
    <t>Kollarda özel tanımlanmamış alanlar</t>
  </si>
  <si>
    <t>Upper extremities, other specified parts not elsewhere classified</t>
  </si>
  <si>
    <t>Kollarda meydana gelip belirlenememiş olanlar.</t>
  </si>
  <si>
    <t>Upper extremities, unspecified</t>
  </si>
  <si>
    <t xml:space="preserve">        Lower Extremities</t>
  </si>
  <si>
    <t>Kalça ve kalça eklemi</t>
  </si>
  <si>
    <t>Hip and hip joint</t>
  </si>
  <si>
    <t>Bacak, diz dahil</t>
  </si>
  <si>
    <t>Leg, including knee</t>
  </si>
  <si>
    <t>Ayak bileği</t>
  </si>
  <si>
    <t>Ankle</t>
  </si>
  <si>
    <t>Ayak</t>
  </si>
  <si>
    <t>Foot</t>
  </si>
  <si>
    <t>Ayak parmağı(ları)</t>
  </si>
  <si>
    <t>Toe(s)</t>
  </si>
  <si>
    <t>Bacaklarda bir çok yaralı olan</t>
  </si>
  <si>
    <t>Lower extremities, multiple sites affected</t>
  </si>
  <si>
    <t>Bacaklarda özel tanımlanmamış alanlar</t>
  </si>
  <si>
    <t>Lower extremities, other specified parts not elsewhere classified</t>
  </si>
  <si>
    <t>Bacaklarda meydana gelip belirlenememiş olanlar.</t>
  </si>
  <si>
    <t>Lower extremities, unspecified</t>
  </si>
  <si>
    <t xml:space="preserve">        Whole body and multiple sites</t>
  </si>
  <si>
    <t>Sistemik etkiler (Örneğin, zehirlenmeden ya da enfeksiyonlardan)</t>
  </si>
  <si>
    <t>Systemic effect (for example, from poisoning or infection)</t>
  </si>
  <si>
    <t>Vücutta birden fazla bölgenin etkilenmiş olması</t>
  </si>
  <si>
    <t>Multiple sites of the body affected</t>
  </si>
  <si>
    <t xml:space="preserve">        Part of body injured, unspecified</t>
  </si>
  <si>
    <t>21-49</t>
  </si>
  <si>
    <t>50-99</t>
  </si>
  <si>
    <t>100-199</t>
  </si>
  <si>
    <t>200-249</t>
  </si>
  <si>
    <t>250-499</t>
  </si>
  <si>
    <t>A-I A</t>
  </si>
  <si>
    <t>A-I B</t>
  </si>
  <si>
    <t>A-2</t>
  </si>
  <si>
    <t>A-3 A</t>
  </si>
  <si>
    <t>A-3 B</t>
  </si>
  <si>
    <t>A-3 C</t>
  </si>
  <si>
    <t>A-4</t>
  </si>
  <si>
    <t>A-5</t>
  </si>
  <si>
    <t>A-6</t>
  </si>
  <si>
    <t>A-7</t>
  </si>
  <si>
    <t>10</t>
  </si>
  <si>
    <t>A-8 A</t>
  </si>
  <si>
    <t>11</t>
  </si>
  <si>
    <t>A-8 B</t>
  </si>
  <si>
    <t>12</t>
  </si>
  <si>
    <t>A-8 C</t>
  </si>
  <si>
    <t>13</t>
  </si>
  <si>
    <t>A-9</t>
  </si>
  <si>
    <t>14</t>
  </si>
  <si>
    <t>A-10 A</t>
  </si>
  <si>
    <t>15</t>
  </si>
  <si>
    <t>A-10 B</t>
  </si>
  <si>
    <t>16</t>
  </si>
  <si>
    <t>A-11 A</t>
  </si>
  <si>
    <t>17</t>
  </si>
  <si>
    <t>A-11 B</t>
  </si>
  <si>
    <t>18</t>
  </si>
  <si>
    <t>A-12 A</t>
  </si>
  <si>
    <t>19</t>
  </si>
  <si>
    <t>A-12 B</t>
  </si>
  <si>
    <t>20</t>
  </si>
  <si>
    <t>A-12 C</t>
  </si>
  <si>
    <t>21</t>
  </si>
  <si>
    <t>A-12 D</t>
  </si>
  <si>
    <t>22</t>
  </si>
  <si>
    <t>A-13</t>
  </si>
  <si>
    <t>23</t>
  </si>
  <si>
    <t>A-14</t>
  </si>
  <si>
    <t>24</t>
  </si>
  <si>
    <t>A-15 A</t>
  </si>
  <si>
    <t>25</t>
  </si>
  <si>
    <t>A-15 B</t>
  </si>
  <si>
    <t>26</t>
  </si>
  <si>
    <t>A-15 C</t>
  </si>
  <si>
    <t>27</t>
  </si>
  <si>
    <t>A-15 D</t>
  </si>
  <si>
    <t>28</t>
  </si>
  <si>
    <t>A-16</t>
  </si>
  <si>
    <t>29</t>
  </si>
  <si>
    <t>A-17</t>
  </si>
  <si>
    <t>30</t>
  </si>
  <si>
    <t>A-18 A</t>
  </si>
  <si>
    <t>31</t>
  </si>
  <si>
    <t>A-18 B</t>
  </si>
  <si>
    <t>32</t>
  </si>
  <si>
    <t>A-18 C</t>
  </si>
  <si>
    <t>33</t>
  </si>
  <si>
    <t>A-18 D</t>
  </si>
  <si>
    <t>34</t>
  </si>
  <si>
    <t>A-18 E</t>
  </si>
  <si>
    <t>35</t>
  </si>
  <si>
    <t>A-19 A</t>
  </si>
  <si>
    <t>36</t>
  </si>
  <si>
    <t>A-19 B</t>
  </si>
  <si>
    <t>37</t>
  </si>
  <si>
    <t>A-20 A</t>
  </si>
  <si>
    <t>38</t>
  </si>
  <si>
    <t>A-20 B</t>
  </si>
  <si>
    <t>39</t>
  </si>
  <si>
    <t>A-21 A</t>
  </si>
  <si>
    <t>40</t>
  </si>
  <si>
    <t>A-21 B</t>
  </si>
  <si>
    <t>41</t>
  </si>
  <si>
    <t>A-22</t>
  </si>
  <si>
    <t>42</t>
  </si>
  <si>
    <t>A-23 A</t>
  </si>
  <si>
    <t>43</t>
  </si>
  <si>
    <t>A-23 B</t>
  </si>
  <si>
    <t>44</t>
  </si>
  <si>
    <t>A-23 C</t>
  </si>
  <si>
    <t>45</t>
  </si>
  <si>
    <t>A-24</t>
  </si>
  <si>
    <t>46</t>
  </si>
  <si>
    <t>A-25</t>
  </si>
  <si>
    <t>47</t>
  </si>
  <si>
    <t>B-1</t>
  </si>
  <si>
    <t>B-2</t>
  </si>
  <si>
    <t>C-1 A</t>
  </si>
  <si>
    <t>C-1 B</t>
  </si>
  <si>
    <t>C-1 C</t>
  </si>
  <si>
    <t>AYLAR İTİBARİYLE İŞ KAZASI VE MESLEK HASTALIĞI SAYILARI</t>
  </si>
  <si>
    <t>AYLAR</t>
  </si>
  <si>
    <t>-</t>
  </si>
  <si>
    <r>
      <t>KADIN</t>
    </r>
    <r>
      <rPr>
        <sz val="10"/>
        <rFont val="Arial"/>
        <family val="2"/>
        <charset val="162"/>
      </rPr>
      <t xml:space="preserve">    Female</t>
    </r>
  </si>
  <si>
    <r>
      <t>ERKEK</t>
    </r>
    <r>
      <rPr>
        <sz val="10"/>
        <rFont val="Arial"/>
        <family val="2"/>
        <charset val="162"/>
      </rPr>
      <t xml:space="preserve">   Male</t>
    </r>
  </si>
  <si>
    <r>
      <t xml:space="preserve">TOPLAM    </t>
    </r>
    <r>
      <rPr>
        <sz val="10"/>
        <rFont val="Arial"/>
        <family val="2"/>
        <charset val="162"/>
      </rPr>
      <t>Total</t>
    </r>
  </si>
  <si>
    <r>
      <t xml:space="preserve">İŞ  KAZASI SAYISI                                   </t>
    </r>
    <r>
      <rPr>
        <sz val="9"/>
        <rFont val="Arial Tur"/>
        <charset val="162"/>
      </rPr>
      <t xml:space="preserve"> N'of  Employment Injuries</t>
    </r>
  </si>
  <si>
    <r>
      <t xml:space="preserve"> MESLEK HASTALIĞI SAYISI</t>
    </r>
    <r>
      <rPr>
        <sz val="9"/>
        <rFont val="Arial Tur"/>
        <charset val="162"/>
      </rPr>
      <t xml:space="preserve">                               N'of Occupational Diseases</t>
    </r>
  </si>
  <si>
    <r>
      <t xml:space="preserve">TOPLAM - </t>
    </r>
    <r>
      <rPr>
        <sz val="10"/>
        <rFont val="Arial Tur"/>
        <charset val="162"/>
      </rPr>
      <t>Total</t>
    </r>
  </si>
  <si>
    <r>
      <t xml:space="preserve">Bilinmeyen - </t>
    </r>
    <r>
      <rPr>
        <sz val="9"/>
        <rFont val="Arial Tur"/>
        <charset val="162"/>
      </rPr>
      <t>Date of accident unknown</t>
    </r>
  </si>
  <si>
    <t>Month</t>
  </si>
  <si>
    <t>Date intervals</t>
  </si>
  <si>
    <t>TARİH ARALIKLARI</t>
  </si>
  <si>
    <r>
      <t>OCAK</t>
    </r>
    <r>
      <rPr>
        <sz val="10"/>
        <rFont val="Arial Tur"/>
        <charset val="162"/>
      </rPr>
      <t xml:space="preserve">  January</t>
    </r>
  </si>
  <si>
    <t xml:space="preserve">(*) </t>
  </si>
  <si>
    <t>(*)</t>
  </si>
  <si>
    <r>
      <t xml:space="preserve">ŞUBAT </t>
    </r>
    <r>
      <rPr>
        <sz val="10"/>
        <rFont val="Arial Tur"/>
        <charset val="162"/>
      </rPr>
      <t>February</t>
    </r>
  </si>
  <si>
    <r>
      <t xml:space="preserve">MART </t>
    </r>
    <r>
      <rPr>
        <sz val="10"/>
        <rFont val="Arial Tur"/>
        <charset val="162"/>
      </rPr>
      <t>March</t>
    </r>
  </si>
  <si>
    <r>
      <t>NİSAN</t>
    </r>
    <r>
      <rPr>
        <sz val="10"/>
        <rFont val="Arial Tur"/>
        <charset val="162"/>
      </rPr>
      <t xml:space="preserve"> April</t>
    </r>
  </si>
  <si>
    <r>
      <t xml:space="preserve">MAYIS </t>
    </r>
    <r>
      <rPr>
        <sz val="10"/>
        <rFont val="Arial Tur"/>
        <charset val="162"/>
      </rPr>
      <t>May</t>
    </r>
  </si>
  <si>
    <r>
      <t>HAZİRAN</t>
    </r>
    <r>
      <rPr>
        <sz val="10"/>
        <rFont val="Arial Tur"/>
        <charset val="162"/>
      </rPr>
      <t xml:space="preserve"> June</t>
    </r>
  </si>
  <si>
    <r>
      <t>TEMMUZ</t>
    </r>
    <r>
      <rPr>
        <sz val="10"/>
        <rFont val="Arial Tur"/>
        <charset val="162"/>
      </rPr>
      <t xml:space="preserve"> July</t>
    </r>
  </si>
  <si>
    <r>
      <t>AĞUSTOS</t>
    </r>
    <r>
      <rPr>
        <sz val="10"/>
        <rFont val="Arial Tur"/>
        <charset val="162"/>
      </rPr>
      <t xml:space="preserve"> August</t>
    </r>
  </si>
  <si>
    <r>
      <t>EYLÜL</t>
    </r>
    <r>
      <rPr>
        <sz val="10"/>
        <rFont val="Arial Tur"/>
        <charset val="162"/>
      </rPr>
      <t xml:space="preserve"> September</t>
    </r>
  </si>
  <si>
    <r>
      <t>EKİM</t>
    </r>
    <r>
      <rPr>
        <sz val="10"/>
        <rFont val="Arial Tur"/>
        <charset val="162"/>
      </rPr>
      <t xml:space="preserve"> October</t>
    </r>
  </si>
  <si>
    <r>
      <t xml:space="preserve">KASIM </t>
    </r>
    <r>
      <rPr>
        <sz val="10"/>
        <rFont val="Arial Tur"/>
        <charset val="162"/>
      </rPr>
      <t>November</t>
    </r>
  </si>
  <si>
    <r>
      <t>ARALIK</t>
    </r>
    <r>
      <rPr>
        <sz val="10"/>
        <rFont val="Arial Tur"/>
        <charset val="162"/>
      </rPr>
      <t xml:space="preserve"> December</t>
    </r>
  </si>
  <si>
    <t>On the date basis of employment injuries and occupational diseases</t>
  </si>
  <si>
    <t>Tablo No:…..</t>
  </si>
  <si>
    <r>
      <t xml:space="preserve">Erkek  
</t>
    </r>
    <r>
      <rPr>
        <sz val="9"/>
        <rFont val="Arial"/>
        <family val="2"/>
        <charset val="162"/>
      </rPr>
      <t xml:space="preserve">Male </t>
    </r>
    <r>
      <rPr>
        <b/>
        <sz val="9"/>
        <rFont val="Arial"/>
        <family val="2"/>
        <charset val="162"/>
      </rPr>
      <t xml:space="preserve">     </t>
    </r>
  </si>
  <si>
    <r>
      <t xml:space="preserve">Kadın 
</t>
    </r>
    <r>
      <rPr>
        <sz val="9"/>
        <rFont val="Arial"/>
        <family val="2"/>
        <charset val="162"/>
      </rPr>
      <t>Female</t>
    </r>
  </si>
  <si>
    <r>
      <t xml:space="preserve">Toplam 
</t>
    </r>
    <r>
      <rPr>
        <sz val="9"/>
        <rFont val="Arial"/>
        <family val="2"/>
        <charset val="162"/>
      </rPr>
      <t xml:space="preserve">Total   </t>
    </r>
    <r>
      <rPr>
        <b/>
        <sz val="9"/>
        <rFont val="Arial"/>
        <family val="2"/>
        <charset val="162"/>
      </rPr>
      <t xml:space="preserve">    </t>
    </r>
  </si>
  <si>
    <r>
      <t xml:space="preserve">Erkek        </t>
    </r>
    <r>
      <rPr>
        <sz val="9"/>
        <rFont val="Arial"/>
        <family val="2"/>
        <charset val="162"/>
      </rPr>
      <t>Male</t>
    </r>
  </si>
  <si>
    <r>
      <t xml:space="preserve">Kadın        </t>
    </r>
    <r>
      <rPr>
        <sz val="9"/>
        <rFont val="Arial"/>
        <family val="2"/>
        <charset val="162"/>
      </rPr>
      <t>Female</t>
    </r>
  </si>
  <si>
    <r>
      <t xml:space="preserve">Toplam        </t>
    </r>
    <r>
      <rPr>
        <sz val="9"/>
        <rFont val="Arial"/>
        <family val="2"/>
        <charset val="162"/>
      </rPr>
      <t>Total</t>
    </r>
  </si>
  <si>
    <r>
      <t xml:space="preserve">1.SAAT - </t>
    </r>
    <r>
      <rPr>
        <sz val="9"/>
        <rFont val="Arial"/>
        <family val="2"/>
        <charset val="162"/>
      </rPr>
      <t>1st Hour</t>
    </r>
  </si>
  <si>
    <r>
      <t xml:space="preserve">2.SAAT - </t>
    </r>
    <r>
      <rPr>
        <sz val="9"/>
        <rFont val="Arial"/>
        <family val="2"/>
        <charset val="162"/>
      </rPr>
      <t>2 nd Hour</t>
    </r>
  </si>
  <si>
    <r>
      <t xml:space="preserve">4.SAAT - </t>
    </r>
    <r>
      <rPr>
        <sz val="9"/>
        <rFont val="Arial"/>
        <family val="2"/>
        <charset val="162"/>
      </rPr>
      <t>4 th  Hour</t>
    </r>
  </si>
  <si>
    <r>
      <t xml:space="preserve">5.SAAT - </t>
    </r>
    <r>
      <rPr>
        <sz val="9"/>
        <rFont val="Arial"/>
        <family val="2"/>
        <charset val="162"/>
      </rPr>
      <t>5 th  Hour</t>
    </r>
  </si>
  <si>
    <r>
      <t xml:space="preserve">6.SAAT - </t>
    </r>
    <r>
      <rPr>
        <sz val="9"/>
        <rFont val="Arial"/>
        <family val="2"/>
        <charset val="162"/>
      </rPr>
      <t>6 th  Hour</t>
    </r>
  </si>
  <si>
    <r>
      <t>7.SAAT -</t>
    </r>
    <r>
      <rPr>
        <sz val="9"/>
        <rFont val="Arial"/>
        <family val="2"/>
        <charset val="162"/>
      </rPr>
      <t xml:space="preserve"> 7 th  Hour</t>
    </r>
  </si>
  <si>
    <r>
      <t>8.SAAT -</t>
    </r>
    <r>
      <rPr>
        <sz val="9"/>
        <rFont val="Arial"/>
        <family val="2"/>
        <charset val="162"/>
      </rPr>
      <t xml:space="preserve"> 8 th Hour</t>
    </r>
  </si>
  <si>
    <r>
      <t>9.SAAT+</t>
    </r>
    <r>
      <rPr>
        <sz val="9"/>
        <rFont val="Arial"/>
        <family val="2"/>
        <charset val="162"/>
      </rPr>
      <t>- 9 th Hour 
                  and Over</t>
    </r>
  </si>
  <si>
    <r>
      <t>Bilinmeyen</t>
    </r>
    <r>
      <rPr>
        <sz val="9"/>
        <rFont val="Arial"/>
        <family val="2"/>
        <charset val="162"/>
      </rPr>
      <t>-Unknown</t>
    </r>
  </si>
  <si>
    <r>
      <t xml:space="preserve">Erkek        </t>
    </r>
    <r>
      <rPr>
        <sz val="10"/>
        <rFont val="Arial"/>
        <family val="2"/>
        <charset val="162"/>
      </rPr>
      <t>Male</t>
    </r>
  </si>
  <si>
    <r>
      <t xml:space="preserve">Kadın        </t>
    </r>
    <r>
      <rPr>
        <sz val="10"/>
        <rFont val="Arial"/>
        <family val="2"/>
        <charset val="162"/>
      </rPr>
      <t>Female</t>
    </r>
  </si>
  <si>
    <r>
      <t xml:space="preserve">Bilinmeyen- </t>
    </r>
    <r>
      <rPr>
        <sz val="9"/>
        <rFont val="Arial"/>
        <family val="2"/>
        <charset val="162"/>
      </rPr>
      <t>Unknown</t>
    </r>
  </si>
  <si>
    <r>
      <t xml:space="preserve">Kod No                               </t>
    </r>
    <r>
      <rPr>
        <sz val="9"/>
        <rFont val="Arial"/>
        <family val="2"/>
        <charset val="162"/>
      </rPr>
      <t>Code Number</t>
    </r>
  </si>
  <si>
    <r>
      <t xml:space="preserve">Meslek Hastalıkları 
</t>
    </r>
    <r>
      <rPr>
        <sz val="9"/>
        <rFont val="Arial"/>
        <family val="2"/>
        <charset val="162"/>
      </rPr>
      <t>Occupational Diseases</t>
    </r>
  </si>
  <si>
    <r>
      <t xml:space="preserve">A Grubu - </t>
    </r>
    <r>
      <rPr>
        <sz val="9"/>
        <rFont val="Arial"/>
        <family val="2"/>
        <charset val="162"/>
      </rPr>
      <t>Group A</t>
    </r>
  </si>
  <si>
    <r>
      <t>Arsenik Ve Bileşikleri-</t>
    </r>
    <r>
      <rPr>
        <sz val="9"/>
        <rFont val="Arial"/>
        <family val="2"/>
        <charset val="162"/>
      </rPr>
      <t>Arsenic and its compounds</t>
    </r>
  </si>
  <si>
    <r>
      <t>Arsenikli Hidrojen Veya Arsin</t>
    </r>
    <r>
      <rPr>
        <sz val="9"/>
        <rFont val="Arial"/>
        <family val="2"/>
        <charset val="162"/>
      </rPr>
      <t xml:space="preserve"> - Arsenic with hydrogen or arsine</t>
    </r>
  </si>
  <si>
    <r>
      <t>Berilyum (Glüsinyum) Ve Bileşikleri -</t>
    </r>
    <r>
      <rPr>
        <sz val="9"/>
        <rFont val="Arial"/>
        <family val="2"/>
        <charset val="162"/>
      </rPr>
      <t xml:space="preserve"> Beryllium (glusinium) and its compounds</t>
    </r>
  </si>
  <si>
    <r>
      <t>Fosgen (Karbonilklorür)</t>
    </r>
    <r>
      <rPr>
        <sz val="9"/>
        <rFont val="Arial"/>
        <family val="2"/>
        <charset val="162"/>
      </rPr>
      <t xml:space="preserve"> - Phosgene (carbonly chloride)</t>
    </r>
  </si>
  <si>
    <r>
      <t xml:space="preserve">Kadmium Ve Bileşikleri - </t>
    </r>
    <r>
      <rPr>
        <sz val="9"/>
        <rFont val="Arial"/>
        <family val="2"/>
        <charset val="162"/>
      </rPr>
      <t>Cadmium and its compounds</t>
    </r>
  </si>
  <si>
    <r>
      <t>Krom Ve Bileşikleri</t>
    </r>
    <r>
      <rPr>
        <sz val="9"/>
        <rFont val="Arial"/>
        <family val="2"/>
        <charset val="162"/>
      </rPr>
      <t xml:space="preserve"> - Chrome and its compounds</t>
    </r>
  </si>
  <si>
    <r>
      <t>Civa Ve Bileşikleri</t>
    </r>
    <r>
      <rPr>
        <sz val="9"/>
        <rFont val="Arial"/>
        <family val="2"/>
        <charset val="162"/>
      </rPr>
      <t>- Mercury and its compounds</t>
    </r>
  </si>
  <si>
    <r>
      <t>Manganez Ve Bileşikleri</t>
    </r>
    <r>
      <rPr>
        <sz val="9"/>
        <rFont val="Arial"/>
        <family val="2"/>
        <charset val="162"/>
      </rPr>
      <t xml:space="preserve"> - Manganese and its compounds</t>
    </r>
  </si>
  <si>
    <r>
      <t>Nitrik Asit</t>
    </r>
    <r>
      <rPr>
        <sz val="9"/>
        <rFont val="Arial"/>
        <family val="2"/>
        <charset val="162"/>
      </rPr>
      <t xml:space="preserve"> - Nitric acid</t>
    </r>
  </si>
  <si>
    <r>
      <t xml:space="preserve">Nitroz Gazları </t>
    </r>
    <r>
      <rPr>
        <sz val="9"/>
        <rFont val="Arial"/>
        <family val="2"/>
        <charset val="162"/>
      </rPr>
      <t>- Nitrous gases</t>
    </r>
  </si>
  <si>
    <r>
      <t>Amonyak</t>
    </r>
    <r>
      <rPr>
        <sz val="9"/>
        <rFont val="Arial"/>
        <family val="2"/>
        <charset val="162"/>
      </rPr>
      <t xml:space="preserve"> - Ammonia</t>
    </r>
  </si>
  <si>
    <r>
      <t>Nikel Ve Bileşikleri</t>
    </r>
    <r>
      <rPr>
        <sz val="9"/>
        <rFont val="Arial"/>
        <family val="2"/>
        <charset val="162"/>
      </rPr>
      <t xml:space="preserve"> - Nickel and its compounds</t>
    </r>
  </si>
  <si>
    <r>
      <t>Fosfor Ve Anorganik Fosfor Bileşikleri</t>
    </r>
    <r>
      <rPr>
        <sz val="9"/>
        <rFont val="Arial"/>
        <family val="2"/>
        <charset val="162"/>
      </rPr>
      <t>-</t>
    </r>
    <r>
      <rPr>
        <sz val="8"/>
        <rFont val="Arial"/>
        <family val="2"/>
        <charset val="162"/>
      </rPr>
      <t>Phosporus and inorganic phosporus comp.</t>
    </r>
  </si>
  <si>
    <r>
      <t>Organik Fosfor Bileşikleri</t>
    </r>
    <r>
      <rPr>
        <sz val="9"/>
        <rFont val="Arial"/>
        <family val="2"/>
        <charset val="162"/>
      </rPr>
      <t xml:space="preserve"> - Organic phosporus and its compounds</t>
    </r>
  </si>
  <si>
    <r>
      <t xml:space="preserve">Kurşun Ve Kurşun Tozları </t>
    </r>
    <r>
      <rPr>
        <sz val="9"/>
        <rFont val="Arial"/>
        <family val="2"/>
        <charset val="162"/>
      </rPr>
      <t>- Lead and lead dust</t>
    </r>
  </si>
  <si>
    <r>
      <t>Organik Kurşun Bileşikleri</t>
    </r>
    <r>
      <rPr>
        <sz val="9"/>
        <rFont val="Arial"/>
        <family val="2"/>
        <charset val="162"/>
      </rPr>
      <t xml:space="preserve"> - Organic lead and its compounds</t>
    </r>
  </si>
  <si>
    <r>
      <t>Karbon Sülfür</t>
    </r>
    <r>
      <rPr>
        <sz val="9"/>
        <rFont val="Arial"/>
        <family val="2"/>
        <charset val="162"/>
      </rPr>
      <t xml:space="preserve"> - Carbo sulfide</t>
    </r>
  </si>
  <si>
    <r>
      <t xml:space="preserve">Kükürtlü Hidrojen - </t>
    </r>
    <r>
      <rPr>
        <sz val="9"/>
        <rFont val="Arial"/>
        <family val="2"/>
        <charset val="162"/>
      </rPr>
      <t>Sulfurous hydrogen</t>
    </r>
  </si>
  <si>
    <r>
      <t>Sülfürik Asid</t>
    </r>
    <r>
      <rPr>
        <sz val="9"/>
        <rFont val="Arial"/>
        <family val="2"/>
        <charset val="162"/>
      </rPr>
      <t xml:space="preserve"> - Sulfuric acid</t>
    </r>
  </si>
  <si>
    <r>
      <t xml:space="preserve">Kükürt Dioksid - </t>
    </r>
    <r>
      <rPr>
        <sz val="9"/>
        <rFont val="Arial"/>
        <family val="2"/>
        <charset val="162"/>
      </rPr>
      <t>Sulfur dioxide</t>
    </r>
  </si>
  <si>
    <r>
      <t>Talyum Ve Bileşikleri</t>
    </r>
    <r>
      <rPr>
        <sz val="9"/>
        <rFont val="Arial"/>
        <family val="2"/>
        <charset val="162"/>
      </rPr>
      <t xml:space="preserve"> - Thallium and its compounds</t>
    </r>
  </si>
  <si>
    <r>
      <t>Vanadyum Ve Bileşikleri</t>
    </r>
    <r>
      <rPr>
        <sz val="9"/>
        <rFont val="Arial"/>
        <family val="2"/>
        <charset val="162"/>
      </rPr>
      <t xml:space="preserve"> - Vanadium and its compounds</t>
    </r>
  </si>
  <si>
    <r>
      <t xml:space="preserve">Klor - </t>
    </r>
    <r>
      <rPr>
        <sz val="9"/>
        <rFont val="Arial"/>
        <family val="2"/>
        <charset val="162"/>
      </rPr>
      <t>Chlorine</t>
    </r>
  </si>
  <si>
    <r>
      <t>Brom</t>
    </r>
    <r>
      <rPr>
        <sz val="9"/>
        <rFont val="Arial"/>
        <family val="2"/>
        <charset val="162"/>
      </rPr>
      <t xml:space="preserve"> - Bromine</t>
    </r>
  </si>
  <si>
    <r>
      <t xml:space="preserve">İyot - </t>
    </r>
    <r>
      <rPr>
        <sz val="9"/>
        <rFont val="Arial"/>
        <family val="2"/>
        <charset val="162"/>
      </rPr>
      <t>Iodine</t>
    </r>
  </si>
  <si>
    <r>
      <t xml:space="preserve">Flor - </t>
    </r>
    <r>
      <rPr>
        <sz val="9"/>
        <rFont val="Arial"/>
        <family val="2"/>
        <charset val="162"/>
      </rPr>
      <t>Fluorine</t>
    </r>
  </si>
  <si>
    <r>
      <t xml:space="preserve">Alifatik Veya Alisiklik Hidrokarbonlar </t>
    </r>
    <r>
      <rPr>
        <sz val="9"/>
        <rFont val="Arial"/>
        <family val="2"/>
        <charset val="162"/>
      </rPr>
      <t>-Aliphatic or alicyclic hydrocarbones</t>
    </r>
  </si>
  <si>
    <r>
      <t>Alkoller</t>
    </r>
    <r>
      <rPr>
        <sz val="9"/>
        <rFont val="Arial"/>
        <family val="2"/>
        <charset val="162"/>
      </rPr>
      <t xml:space="preserve"> - Alcohols</t>
    </r>
  </si>
  <si>
    <r>
      <t>Glikoller</t>
    </r>
    <r>
      <rPr>
        <sz val="9"/>
        <rFont val="Arial"/>
        <family val="2"/>
        <charset val="162"/>
      </rPr>
      <t xml:space="preserve"> - glycoles</t>
    </r>
  </si>
  <si>
    <r>
      <t>Eter Ve Türevleri</t>
    </r>
    <r>
      <rPr>
        <sz val="9"/>
        <rFont val="Arial"/>
        <family val="2"/>
        <charset val="162"/>
      </rPr>
      <t xml:space="preserve"> - Ether and its derivatives</t>
    </r>
  </si>
  <si>
    <r>
      <t>Ketonlar</t>
    </r>
    <r>
      <rPr>
        <sz val="9"/>
        <rFont val="Arial"/>
        <family val="2"/>
        <charset val="162"/>
      </rPr>
      <t xml:space="preserve"> - Ketone</t>
    </r>
  </si>
  <si>
    <r>
      <t xml:space="preserve">Organik Esterler </t>
    </r>
    <r>
      <rPr>
        <sz val="9"/>
        <rFont val="Arial"/>
        <family val="2"/>
        <charset val="162"/>
      </rPr>
      <t>- Organic esters</t>
    </r>
  </si>
  <si>
    <r>
      <t xml:space="preserve">Organik Asidler </t>
    </r>
    <r>
      <rPr>
        <sz val="9"/>
        <rFont val="Arial"/>
        <family val="2"/>
        <charset val="162"/>
      </rPr>
      <t>- Organic acid</t>
    </r>
  </si>
  <si>
    <r>
      <t xml:space="preserve">Aldehitler </t>
    </r>
    <r>
      <rPr>
        <sz val="9"/>
        <rFont val="Arial"/>
        <family val="2"/>
        <charset val="162"/>
      </rPr>
      <t>- aldehyde</t>
    </r>
  </si>
  <si>
    <r>
      <t>Nitrik Asit Esterleri</t>
    </r>
    <r>
      <rPr>
        <sz val="9"/>
        <rFont val="Arial"/>
        <family val="2"/>
        <charset val="162"/>
      </rPr>
      <t xml:space="preserve"> - nitric acid esters</t>
    </r>
  </si>
  <si>
    <r>
      <t xml:space="preserve">Naftalin Ve Homologları </t>
    </r>
    <r>
      <rPr>
        <sz val="9"/>
        <rFont val="Arial"/>
        <family val="2"/>
        <charset val="162"/>
      </rPr>
      <t>- Naphtaline and its homologes</t>
    </r>
  </si>
  <si>
    <r>
      <t>B Grubu</t>
    </r>
    <r>
      <rPr>
        <sz val="9"/>
        <rFont val="Arial"/>
        <family val="2"/>
        <charset val="162"/>
      </rPr>
      <t xml:space="preserve"> - Group B</t>
    </r>
  </si>
  <si>
    <r>
      <t xml:space="preserve">C Grubu </t>
    </r>
    <r>
      <rPr>
        <sz val="9"/>
        <rFont val="Arial"/>
        <family val="2"/>
        <charset val="162"/>
      </rPr>
      <t>- Group C</t>
    </r>
  </si>
  <si>
    <r>
      <t>Slikoz Ve Slikotuberküloz</t>
    </r>
    <r>
      <rPr>
        <sz val="9"/>
        <rFont val="Arial"/>
        <family val="2"/>
        <charset val="162"/>
      </rPr>
      <t xml:space="preserve"> - Silicosis and silicotuberculosis</t>
    </r>
  </si>
  <si>
    <r>
      <t>Asbestoz -</t>
    </r>
    <r>
      <rPr>
        <sz val="9"/>
        <rFont val="Arial"/>
        <family val="2"/>
        <charset val="162"/>
      </rPr>
      <t xml:space="preserve"> Asbestosis</t>
    </r>
  </si>
  <si>
    <r>
      <t>Slikatoz</t>
    </r>
    <r>
      <rPr>
        <sz val="9"/>
        <rFont val="Arial"/>
        <family val="2"/>
        <charset val="162"/>
      </rPr>
      <t xml:space="preserve"> - Silicatosis</t>
    </r>
  </si>
  <si>
    <r>
      <t xml:space="preserve">Sideroz - </t>
    </r>
    <r>
      <rPr>
        <sz val="9"/>
        <rFont val="Arial"/>
        <family val="2"/>
        <charset val="162"/>
      </rPr>
      <t>Siderosis</t>
    </r>
  </si>
  <si>
    <r>
      <t xml:space="preserve">Aliminyum Ve Bileşikleri  - </t>
    </r>
    <r>
      <rPr>
        <sz val="9"/>
        <rFont val="Arial"/>
        <family val="2"/>
        <charset val="162"/>
      </rPr>
      <t>Aliminium and its compounds</t>
    </r>
  </si>
  <si>
    <r>
      <t>Sert Metal Tozları</t>
    </r>
    <r>
      <rPr>
        <sz val="9"/>
        <rFont val="Arial"/>
        <family val="2"/>
        <charset val="162"/>
      </rPr>
      <t xml:space="preserve"> - hard-metal dust</t>
    </r>
  </si>
  <si>
    <r>
      <t>Thomas Gürufu</t>
    </r>
    <r>
      <rPr>
        <sz val="9"/>
        <rFont val="Arial"/>
        <family val="2"/>
        <charset val="162"/>
      </rPr>
      <t xml:space="preserve"> - Thomas slug</t>
    </r>
  </si>
  <si>
    <r>
      <t xml:space="preserve">Mesleki-Bronşiyal Astma - </t>
    </r>
    <r>
      <rPr>
        <sz val="9"/>
        <rFont val="Arial"/>
        <family val="2"/>
        <charset val="162"/>
      </rPr>
      <t>Ocupational bronchial asthma</t>
    </r>
  </si>
  <si>
    <r>
      <t>Bissinoz</t>
    </r>
    <r>
      <rPr>
        <sz val="9"/>
        <rFont val="Arial"/>
        <family val="2"/>
        <charset val="162"/>
      </rPr>
      <t xml:space="preserve"> - Byssinosis</t>
    </r>
  </si>
  <si>
    <r>
      <t>D Grubu</t>
    </r>
    <r>
      <rPr>
        <sz val="9"/>
        <rFont val="Arial"/>
        <family val="2"/>
        <charset val="162"/>
      </rPr>
      <t>- Group D</t>
    </r>
  </si>
  <si>
    <r>
      <t>Helminthiasis</t>
    </r>
    <r>
      <rPr>
        <sz val="9"/>
        <rFont val="Arial"/>
        <family val="2"/>
        <charset val="162"/>
      </rPr>
      <t xml:space="preserve"> - Helminthiasis</t>
    </r>
  </si>
  <si>
    <r>
      <t xml:space="preserve">Tropik Hastalıkları - </t>
    </r>
    <r>
      <rPr>
        <sz val="9"/>
        <rFont val="Arial"/>
        <family val="2"/>
        <charset val="162"/>
      </rPr>
      <t>Tropical diseases</t>
    </r>
  </si>
  <si>
    <r>
      <t>E Grubu</t>
    </r>
    <r>
      <rPr>
        <sz val="9"/>
        <rFont val="Arial"/>
        <family val="2"/>
        <charset val="162"/>
      </rPr>
      <t>- Group E</t>
    </r>
  </si>
  <si>
    <r>
      <t xml:space="preserve">        </t>
    </r>
    <r>
      <rPr>
        <sz val="9"/>
        <rFont val="Arial"/>
        <family val="2"/>
        <charset val="162"/>
      </rPr>
      <t>Other Parts of body injured</t>
    </r>
  </si>
  <si>
    <t>C-1 D</t>
  </si>
  <si>
    <t>C-2</t>
  </si>
  <si>
    <t>C-3</t>
  </si>
  <si>
    <t>C-4</t>
  </si>
  <si>
    <t>C-5</t>
  </si>
  <si>
    <t>C-6</t>
  </si>
  <si>
    <t>D-1</t>
  </si>
  <si>
    <t>D-2</t>
  </si>
  <si>
    <t>D-3</t>
  </si>
  <si>
    <t>D-4</t>
  </si>
  <si>
    <t>E-1</t>
  </si>
  <si>
    <t>E-2</t>
  </si>
  <si>
    <t>E-3</t>
  </si>
  <si>
    <t>E-4</t>
  </si>
  <si>
    <t>E-5</t>
  </si>
  <si>
    <t>E-6 A</t>
  </si>
  <si>
    <t>E-6 B</t>
  </si>
  <si>
    <t>E-6 C</t>
  </si>
  <si>
    <t>E-6 D</t>
  </si>
  <si>
    <t>E-6 E</t>
  </si>
  <si>
    <t>E-6 F</t>
  </si>
  <si>
    <t>E-7</t>
  </si>
  <si>
    <t xml:space="preserve"> </t>
  </si>
  <si>
    <t>TOPLAM</t>
  </si>
  <si>
    <t>Total</t>
  </si>
  <si>
    <t>Female</t>
  </si>
  <si>
    <t>Male</t>
  </si>
  <si>
    <t>25-29</t>
  </si>
  <si>
    <t>30-34</t>
  </si>
  <si>
    <t>35-39</t>
  </si>
  <si>
    <t>40-44</t>
  </si>
  <si>
    <t>45-49</t>
  </si>
  <si>
    <t>50-54</t>
  </si>
  <si>
    <t>55-59</t>
  </si>
  <si>
    <t>1-3</t>
  </si>
  <si>
    <t>4-9</t>
  </si>
  <si>
    <t>10-20</t>
  </si>
  <si>
    <r>
      <t>TOPLAM</t>
    </r>
    <r>
      <rPr>
        <sz val="9"/>
        <rFont val="Arial"/>
        <family val="2"/>
        <charset val="162"/>
      </rPr>
      <t xml:space="preserve"> - </t>
    </r>
    <r>
      <rPr>
        <sz val="8"/>
        <rFont val="Arial"/>
        <family val="2"/>
        <charset val="162"/>
      </rPr>
      <t>Total</t>
    </r>
  </si>
  <si>
    <t xml:space="preserve">    0</t>
  </si>
  <si>
    <t xml:space="preserve">  1 - 3</t>
  </si>
  <si>
    <t>01</t>
  </si>
  <si>
    <t>02</t>
  </si>
  <si>
    <t>03</t>
  </si>
  <si>
    <t>04</t>
  </si>
  <si>
    <t>05</t>
  </si>
  <si>
    <t>06</t>
  </si>
  <si>
    <t>07</t>
  </si>
  <si>
    <t>08</t>
  </si>
  <si>
    <t>09</t>
  </si>
  <si>
    <t>Accident due to a sharp piercing device</t>
  </si>
  <si>
    <t>EMPLOYMENT INJURY AND OCCUPATIONAL DISEASES STATISTICS</t>
  </si>
  <si>
    <t>500-999</t>
  </si>
  <si>
    <t>1000+</t>
  </si>
  <si>
    <r>
      <t xml:space="preserve">1000000 iş saati                       </t>
    </r>
    <r>
      <rPr>
        <sz val="9"/>
        <rFont val="Arial"/>
        <family val="2"/>
        <charset val="162"/>
      </rPr>
      <t xml:space="preserve"> (per 1000000 work.hours)</t>
    </r>
  </si>
  <si>
    <r>
      <t>Bilinmeyen-</t>
    </r>
    <r>
      <rPr>
        <sz val="9"/>
        <rFont val="Arial"/>
        <family val="2"/>
        <charset val="162"/>
      </rPr>
      <t>Unknown</t>
    </r>
  </si>
  <si>
    <t>Standardized employment injury rates (%) =</t>
  </si>
  <si>
    <t>Crashing of the motor vehicle against another motor vehicle,object or anybody</t>
  </si>
  <si>
    <t>Accidents occuring while getting on or off a motor vehicle</t>
  </si>
  <si>
    <t>Motor vehicle accidents due to a parked vehicle</t>
  </si>
  <si>
    <t xml:space="preserve">Falling from high places (trees, buildings, scaffolds, ladders, machines, vehicles) and into depths (wells, ditches, excavations, holes in the ground) </t>
  </si>
  <si>
    <r>
      <t xml:space="preserve">Karbon Monoksit </t>
    </r>
    <r>
      <rPr>
        <sz val="9"/>
        <rFont val="Arial"/>
        <family val="2"/>
        <charset val="162"/>
      </rPr>
      <t>- Carbon monoxide</t>
    </r>
  </si>
  <si>
    <r>
      <t xml:space="preserve">Kadın
</t>
    </r>
    <r>
      <rPr>
        <sz val="9"/>
        <rFont val="Arial"/>
        <family val="2"/>
        <charset val="162"/>
      </rPr>
      <t>Female</t>
    </r>
  </si>
  <si>
    <r>
      <t xml:space="preserve">Erkek
</t>
    </r>
    <r>
      <rPr>
        <sz val="9"/>
        <rFont val="Arial"/>
        <family val="2"/>
        <charset val="162"/>
      </rPr>
      <t>Male</t>
    </r>
  </si>
  <si>
    <r>
      <t xml:space="preserve">T O P L A M- </t>
    </r>
    <r>
      <rPr>
        <sz val="9"/>
        <rFont val="Arial"/>
        <family val="2"/>
        <charset val="162"/>
      </rPr>
      <t>Total</t>
    </r>
  </si>
  <si>
    <r>
      <t xml:space="preserve">3.SAAT </t>
    </r>
    <r>
      <rPr>
        <sz val="9"/>
        <rFont val="Arial"/>
        <family val="2"/>
        <charset val="162"/>
      </rPr>
      <t>- 3 rd Hour</t>
    </r>
  </si>
  <si>
    <r>
      <t xml:space="preserve">Not: Kazaların sebepleri ILO standartlarına göre düzenlenmiştir.
</t>
    </r>
    <r>
      <rPr>
        <sz val="9"/>
        <rFont val="Arial"/>
        <family val="2"/>
        <charset val="162"/>
      </rPr>
      <t>Note: Type of accidents were arranged to ILO standarts.</t>
    </r>
  </si>
  <si>
    <r>
      <t xml:space="preserve">Toplam        </t>
    </r>
    <r>
      <rPr>
        <sz val="10"/>
        <rFont val="Arial"/>
        <family val="2"/>
        <charset val="162"/>
      </rPr>
      <t>Total (2)</t>
    </r>
  </si>
  <si>
    <r>
      <t xml:space="preserve">Oran (%)
</t>
    </r>
    <r>
      <rPr>
        <sz val="10"/>
        <rFont val="Arial"/>
        <family val="2"/>
        <charset val="162"/>
      </rPr>
      <t xml:space="preserve">Rate </t>
    </r>
    <r>
      <rPr>
        <b/>
        <sz val="10"/>
        <rFont val="Arial"/>
        <family val="2"/>
        <charset val="162"/>
      </rPr>
      <t>(%)
(2/1)</t>
    </r>
  </si>
  <si>
    <r>
      <t xml:space="preserve">Toplam        </t>
    </r>
    <r>
      <rPr>
        <sz val="9"/>
        <rFont val="Arial"/>
        <family val="2"/>
        <charset val="162"/>
      </rPr>
      <t>Total (2)</t>
    </r>
  </si>
  <si>
    <r>
      <t xml:space="preserve">Oran (%)
</t>
    </r>
    <r>
      <rPr>
        <sz val="9"/>
        <rFont val="Arial"/>
        <family val="2"/>
        <charset val="162"/>
      </rPr>
      <t xml:space="preserve">Rate </t>
    </r>
    <r>
      <rPr>
        <b/>
        <sz val="9"/>
        <rFont val="Arial"/>
        <family val="2"/>
        <charset val="162"/>
      </rPr>
      <t>(%)
(2/1)</t>
    </r>
  </si>
  <si>
    <r>
      <t xml:space="preserve">Kod                       </t>
    </r>
    <r>
      <rPr>
        <sz val="9"/>
        <rFont val="Arial"/>
        <family val="2"/>
        <charset val="162"/>
      </rPr>
      <t>Code</t>
    </r>
  </si>
  <si>
    <r>
      <t>Saatler</t>
    </r>
    <r>
      <rPr>
        <sz val="9"/>
        <rFont val="Arial"/>
        <family val="2"/>
        <charset val="162"/>
      </rPr>
      <t xml:space="preserve">               Hours</t>
    </r>
  </si>
  <si>
    <t>(*) Meslekte kazanma gücünün en az %10 azaldığı Kurumca tespit edilen sigortalı, sürekli iş göremezlik gelirine hak kazanır (5510/19 md.).</t>
  </si>
  <si>
    <t>(*) Insured person losing his/her capacity to work by at least 10% is entitled to permanent incapacitiy income (Act 5510/19.).</t>
  </si>
  <si>
    <r>
      <t>Malullük-</t>
    </r>
    <r>
      <rPr>
        <sz val="9"/>
        <rFont val="Arial"/>
        <family val="2"/>
        <charset val="162"/>
      </rPr>
      <t>Invalidity</t>
    </r>
  </si>
  <si>
    <r>
      <t xml:space="preserve">Sürekli işgöremezlik geliri alanlardan çalışmayan ve malullük, yaşlılık aylığı almayanların sayısı 
</t>
    </r>
    <r>
      <rPr>
        <sz val="9"/>
        <rFont val="Arial"/>
        <family val="2"/>
        <charset val="162"/>
      </rPr>
      <t>Those who don't work and are not invalidity and old age pensioners while receiving permanent incapacity inc</t>
    </r>
  </si>
  <si>
    <t xml:space="preserve">      Legislators, senior officials and managers without specification</t>
  </si>
  <si>
    <t xml:space="preserve">     Service workers and shop and market sales workers without specification</t>
  </si>
  <si>
    <t xml:space="preserve">        </t>
  </si>
  <si>
    <r>
      <t xml:space="preserve"> Kaza neticesi suda boğulma ve suya düşme  </t>
    </r>
    <r>
      <rPr>
        <sz val="9"/>
        <rFont val="Arial"/>
        <family val="2"/>
        <charset val="162"/>
      </rPr>
      <t>Drowning, submersion</t>
    </r>
  </si>
  <si>
    <r>
      <t xml:space="preserve"> Kişilerin hemzemin ortamda  düşmesi </t>
    </r>
    <r>
      <rPr>
        <sz val="9"/>
        <rFont val="Arial"/>
        <family val="2"/>
        <charset val="162"/>
      </rPr>
      <t>Falling on the same level</t>
    </r>
  </si>
  <si>
    <r>
      <t xml:space="preserve">Grizu patlaması </t>
    </r>
    <r>
      <rPr>
        <sz val="9"/>
        <rFont val="Arial"/>
        <family val="2"/>
        <charset val="162"/>
      </rPr>
      <t>Firedamp explosion</t>
    </r>
  </si>
  <si>
    <t xml:space="preserve">      </t>
  </si>
  <si>
    <r>
      <t xml:space="preserve">        </t>
    </r>
    <r>
      <rPr>
        <sz val="9"/>
        <rFont val="Arial"/>
        <family val="2"/>
        <charset val="162"/>
      </rPr>
      <t xml:space="preserve"> </t>
    </r>
  </si>
  <si>
    <t>Nefes borusunun bir gıda maddesiyle tıkanması. Choking due to food material</t>
  </si>
  <si>
    <r>
      <t xml:space="preserve">Zararlı maddelerin solunum veya sindirim yoluyla teması ya da cilt veya mukozadan emilmesi </t>
    </r>
    <r>
      <rPr>
        <sz val="9"/>
        <rFont val="Arial"/>
        <family val="2"/>
        <charset val="162"/>
      </rPr>
      <t xml:space="preserve">Contact by inhalation, ingestion or absorption of harmful substances </t>
    </r>
  </si>
  <si>
    <t>2012 sig say</t>
  </si>
  <si>
    <t>2012 yılında bu faaliyet kolundaki iş kazası sayısı</t>
  </si>
  <si>
    <t>Number of employment injuries in the branch of activities in 2012 * 100</t>
  </si>
  <si>
    <r>
      <t xml:space="preserve">Hidrosiyanik Asit, Siyanitler Ve Siyan Bileşikleri
</t>
    </r>
    <r>
      <rPr>
        <sz val="9"/>
        <rFont val="Arial"/>
        <family val="2"/>
        <charset val="162"/>
      </rPr>
      <t>Hydrocyanic acid, Cyanides and compounds thereof</t>
    </r>
  </si>
  <si>
    <r>
      <rPr>
        <b/>
        <sz val="8"/>
        <rFont val="Arial"/>
        <family val="2"/>
        <charset val="162"/>
      </rPr>
      <t>Alifatik Veya Alisiklik Halojenli Hidrokarbonlar (Trikloretilen Gibi)</t>
    </r>
    <r>
      <rPr>
        <b/>
        <sz val="9"/>
        <rFont val="Arial"/>
        <family val="2"/>
        <charset val="162"/>
      </rPr>
      <t xml:space="preserve">
</t>
    </r>
    <r>
      <rPr>
        <sz val="9"/>
        <rFont val="Arial"/>
        <family val="2"/>
        <charset val="162"/>
      </rPr>
      <t>Halogenated derivatives of the aliphathic or alicyclic hydrocarbone (trichloroethylene etc.)</t>
    </r>
  </si>
  <si>
    <r>
      <t xml:space="preserve">Alifatik Hidrokarbonların Nitro Türevleri
</t>
    </r>
    <r>
      <rPr>
        <sz val="9"/>
        <rFont val="Arial"/>
        <family val="2"/>
        <charset val="162"/>
      </rPr>
      <t>Aliphatic hydrocarbons nitro derivatives</t>
    </r>
  </si>
  <si>
    <r>
      <t xml:space="preserve">Benzol (Benzen) Ve Homologları, Trambositopeni
</t>
    </r>
    <r>
      <rPr>
        <sz val="9"/>
        <rFont val="Arial"/>
        <family val="2"/>
        <charset val="162"/>
      </rPr>
      <t>Benzol (Benzene) and its homologous</t>
    </r>
  </si>
  <si>
    <r>
      <t xml:space="preserve">Aromatik Hidrokarbonların Halojen Türevleri
</t>
    </r>
    <r>
      <rPr>
        <sz val="9"/>
        <rFont val="Arial"/>
        <family val="2"/>
        <charset val="162"/>
      </rPr>
      <t>Halogenated derivatives of the aromatic hydrocarbones</t>
    </r>
  </si>
  <si>
    <r>
      <t xml:space="preserve">Fenol, Tiofenol, Bunların Homologları Ve Halojenli Türevleri
</t>
    </r>
    <r>
      <rPr>
        <sz val="9"/>
        <rFont val="Arial"/>
        <family val="2"/>
        <charset val="162"/>
      </rPr>
      <t>Phenols, their homologues or their hologenated derivatives</t>
    </r>
  </si>
  <si>
    <r>
      <rPr>
        <b/>
        <sz val="8"/>
        <rFont val="Arial"/>
        <family val="2"/>
        <charset val="162"/>
      </rPr>
      <t xml:space="preserve">Alkil, Aril Ve Alkilariloksitlerle Alkilaril Sülfitlerin Halojenli Türevleri
</t>
    </r>
    <r>
      <rPr>
        <sz val="8"/>
        <rFont val="Arial"/>
        <family val="2"/>
        <charset val="162"/>
      </rPr>
      <t>Halogenated derivatives of the alkylaryl oxides,alky,aril and alkylaryl sulfonates</t>
    </r>
  </si>
  <si>
    <r>
      <t xml:space="preserve">Hidrokinonun Oksidasyon Ürünleri Ve Benzokinon
</t>
    </r>
    <r>
      <rPr>
        <sz val="9"/>
        <rFont val="Arial"/>
        <family val="2"/>
        <charset val="162"/>
      </rPr>
      <t>Oxidation products of hydroquinen and benzoquinones</t>
    </r>
  </si>
  <si>
    <r>
      <t>Aromatik Amin Ve Hidrazinler, Bunların Halojenli, Fenollü Ve Nitro Veya Sulfo Türevleri-</t>
    </r>
    <r>
      <rPr>
        <sz val="9"/>
        <rFont val="Arial"/>
        <family val="2"/>
        <charset val="162"/>
      </rPr>
      <t xml:space="preserve"> Aromatic amines or aromatic hydrazines or halogenated, phenolic, nitrified, nitrated or sulfonated derivatives thereof</t>
    </r>
  </si>
  <si>
    <r>
      <t xml:space="preserve">Aromatik Hidrokarbonların Ve Fenollerin Nitro Türevleri
</t>
    </r>
    <r>
      <rPr>
        <sz val="9"/>
        <rFont val="Arial"/>
        <family val="2"/>
        <charset val="162"/>
      </rPr>
      <t>Nitro and phonel derivations of aromatic hydrocarbons</t>
    </r>
  </si>
  <si>
    <r>
      <t xml:space="preserve">Deri Kanserleri Ve Prekanseröz Deri Hastalıkları
</t>
    </r>
    <r>
      <rPr>
        <sz val="9"/>
        <rFont val="Arial"/>
        <family val="2"/>
        <charset val="162"/>
      </rPr>
      <t>Skin cancers and precancerous skin diseases</t>
    </r>
  </si>
  <si>
    <r>
      <t xml:space="preserve">Kanserleşmeyen Deri Hastalıkları (Contact Dermatid, Egzama)
</t>
    </r>
    <r>
      <rPr>
        <sz val="9"/>
        <rFont val="Arial"/>
        <family val="2"/>
        <charset val="162"/>
      </rPr>
      <t>Non-cancer skin diseases (contact dermatidis, exema)</t>
    </r>
  </si>
  <si>
    <r>
      <t>Hayvanlardan İnsana Bulaşan Hastalıklar</t>
    </r>
    <r>
      <rPr>
        <sz val="9"/>
        <rFont val="Arial"/>
        <family val="2"/>
        <charset val="162"/>
      </rPr>
      <t xml:space="preserve"> - Infectious or parasitic diseases transmitted to man by animals or remains of animals</t>
    </r>
  </si>
  <si>
    <r>
      <t>Meslek Gereği Enfeksiyon Hastalıklarına Özellikle Maruz Kişilerdeki Enfeksiyon Hastalıkları (Rie Tbc)</t>
    </r>
    <r>
      <rPr>
        <sz val="9"/>
        <rFont val="Arial"/>
        <family val="2"/>
        <charset val="162"/>
      </rPr>
      <t xml:space="preserve"> - Infections contracted in an occupation where there is a particular risk of contamination (pulmonary tuberculosis)</t>
    </r>
  </si>
  <si>
    <r>
      <t xml:space="preserve">İyonlayıcı Işınlarla Olan Hastalıklar
</t>
    </r>
    <r>
      <rPr>
        <sz val="9"/>
        <rFont val="Arial"/>
        <family val="2"/>
        <charset val="162"/>
      </rPr>
      <t>Diseases caused by ionizing radiations</t>
    </r>
  </si>
  <si>
    <r>
      <t xml:space="preserve">Enfraruj Işınları İle Katarakt
</t>
    </r>
    <r>
      <rPr>
        <sz val="9"/>
        <rFont val="Arial"/>
        <family val="2"/>
        <charset val="162"/>
      </rPr>
      <t>Cataracts caused by heat radiation</t>
    </r>
  </si>
  <si>
    <r>
      <t xml:space="preserve">Gürültü Sonucu İşitme Kaybı (Akustik Çentik)
</t>
    </r>
    <r>
      <rPr>
        <sz val="9"/>
        <rFont val="Arial"/>
        <family val="2"/>
        <charset val="162"/>
      </rPr>
      <t>Hearing impairment caused by noise (Acustic slot)</t>
    </r>
  </si>
  <si>
    <r>
      <t xml:space="preserve">Hava Basıncındaki Ani Değişmelerle Olan Hastalıklar (Polinöropati)
</t>
    </r>
    <r>
      <rPr>
        <sz val="9"/>
        <rFont val="Arial"/>
        <family val="2"/>
        <charset val="162"/>
      </rPr>
      <t>Diseases caused by atmospheric compression or decompression (polyneuropathy)</t>
    </r>
  </si>
  <si>
    <r>
      <t xml:space="preserve">Titreşim Sonucu Kemik-Eklem Zararları Ve Anjönöratik Bozuklukları - </t>
    </r>
    <r>
      <rPr>
        <sz val="9"/>
        <rFont val="Arial"/>
        <family val="2"/>
        <charset val="162"/>
      </rPr>
      <t>Osteoarticular diseases of the hands and wrists caused by mechanical vibration</t>
    </r>
  </si>
  <si>
    <r>
      <t xml:space="preserve">Sürekli Lokal Baskı Sonucu Artiküler Bursaların Hastalıkları
</t>
    </r>
    <r>
      <rPr>
        <sz val="9"/>
        <rFont val="Arial"/>
        <family val="2"/>
        <charset val="162"/>
      </rPr>
      <t>Diseases of articulare bursitis resulting from continious local pressure</t>
    </r>
  </si>
  <si>
    <r>
      <t xml:space="preserve">Aşırı Yükleme Sonucu Veter, Veter Kılıfı Ve Periost Hastalıkları
</t>
    </r>
    <r>
      <rPr>
        <sz val="9"/>
        <rFont val="Arial"/>
        <family val="2"/>
        <charset val="162"/>
      </rPr>
      <t>Veter, veter case and periost diseases due to over looding</t>
    </r>
  </si>
  <si>
    <r>
      <t xml:space="preserve">Maden Ocağı Ve Benzeri İşyerlerindeki Meniskus Zararları
</t>
    </r>
    <r>
      <rPr>
        <sz val="9"/>
        <rFont val="Arial"/>
        <family val="2"/>
        <charset val="162"/>
      </rPr>
      <t>Meniskus diseases in mining sites and so</t>
    </r>
  </si>
  <si>
    <r>
      <t xml:space="preserve">Fazla Zorlama Sonucu Vertebra Prosesuslarının Yırtılması
</t>
    </r>
    <r>
      <rPr>
        <sz val="9"/>
        <rFont val="Arial"/>
        <family val="2"/>
        <charset val="162"/>
      </rPr>
      <t>Tearing of vertebal processis due to over forcing</t>
    </r>
  </si>
  <si>
    <r>
      <t xml:space="preserve">Sürekli Lokal Baskı Sonucu Sinir Felçleri
</t>
    </r>
    <r>
      <rPr>
        <sz val="9"/>
        <rFont val="Arial"/>
        <family val="2"/>
        <charset val="162"/>
      </rPr>
      <t>Neural paralyses due to continous local pressure</t>
    </r>
  </si>
  <si>
    <r>
      <t xml:space="preserve">Kas Krampları
</t>
    </r>
    <r>
      <rPr>
        <sz val="9"/>
        <rFont val="Arial"/>
        <family val="2"/>
        <charset val="162"/>
      </rPr>
      <t>Muscular cramps</t>
    </r>
  </si>
  <si>
    <r>
      <t>Maden İşçileri Nistagmusu</t>
    </r>
    <r>
      <rPr>
        <sz val="9"/>
        <rFont val="Arial"/>
        <family val="2"/>
        <charset val="162"/>
      </rPr>
      <t xml:space="preserve">
Miners’ nystagmus</t>
    </r>
  </si>
  <si>
    <r>
      <t>Bilinmeyen</t>
    </r>
    <r>
      <rPr>
        <sz val="9"/>
        <rFont val="Arial"/>
        <family val="2"/>
        <charset val="162"/>
      </rPr>
      <t xml:space="preserve"> -  Unknown</t>
    </r>
  </si>
  <si>
    <t>0-4</t>
  </si>
  <si>
    <t>5-9</t>
  </si>
  <si>
    <t>10-14</t>
  </si>
  <si>
    <r>
      <t>Toplam-</t>
    </r>
    <r>
      <rPr>
        <sz val="9"/>
        <rFont val="Arial"/>
        <family val="2"/>
        <charset val="162"/>
      </rPr>
      <t>Total</t>
    </r>
  </si>
  <si>
    <r>
      <t xml:space="preserve">Ağırlıklı Ort.Yaş
</t>
    </r>
    <r>
      <rPr>
        <sz val="9"/>
        <rFont val="Arial"/>
        <family val="2"/>
        <charset val="162"/>
      </rPr>
      <t>Weighted average age</t>
    </r>
  </si>
  <si>
    <t>Table  3.30- Incidence Rate (*) and Weight Rate (**) of Employment Injuries, 2012</t>
  </si>
  <si>
    <r>
      <t xml:space="preserve"> İş kazası sayısı
</t>
    </r>
    <r>
      <rPr>
        <sz val="9"/>
        <rFont val="Arial"/>
        <family val="2"/>
        <charset val="162"/>
      </rPr>
      <t>Number of employment injuries</t>
    </r>
  </si>
  <si>
    <r>
      <t xml:space="preserve"> 2012 Yılı (Dönemler)
 </t>
    </r>
    <r>
      <rPr>
        <sz val="9"/>
        <rFont val="Arial"/>
        <family val="2"/>
        <charset val="162"/>
      </rPr>
      <t>Seasons in 2011</t>
    </r>
  </si>
  <si>
    <r>
      <t xml:space="preserve">Toplam prim tahakkuk eden gün sayısı 
</t>
    </r>
    <r>
      <rPr>
        <sz val="9"/>
        <rFont val="Arial"/>
        <family val="2"/>
        <charset val="162"/>
      </rPr>
      <t>NDPA</t>
    </r>
  </si>
  <si>
    <r>
      <t xml:space="preserve">İş kazası sıklık hızı 
 </t>
    </r>
    <r>
      <rPr>
        <sz val="9"/>
        <rFont val="Arial"/>
        <family val="2"/>
        <charset val="162"/>
      </rPr>
      <t>Incidence rate of employment injuries (*)</t>
    </r>
  </si>
  <si>
    <r>
      <t>Gün</t>
    </r>
    <r>
      <rPr>
        <sz val="9"/>
        <rFont val="Arial"/>
        <family val="2"/>
        <charset val="162"/>
      </rPr>
      <t xml:space="preserve">              (Days)</t>
    </r>
  </si>
  <si>
    <r>
      <t>Saat</t>
    </r>
    <r>
      <rPr>
        <sz val="9"/>
        <rFont val="Arial"/>
        <family val="2"/>
        <charset val="162"/>
      </rPr>
      <t xml:space="preserve"> </t>
    </r>
    <r>
      <rPr>
        <sz val="8"/>
        <rFont val="Arial"/>
        <family val="2"/>
        <charset val="162"/>
      </rPr>
      <t>(Hours)</t>
    </r>
  </si>
  <si>
    <t>Table 3.29- Distribution of the  Number of Survivors in Employment Injuries and Occupational Disease Insurance by Gender and Age Group [Under Article 4-1/a of Act 5510], 2012</t>
  </si>
  <si>
    <t>Table 3.24-  Numbers of Permanent Incapacities by Their Incapacity Levels [Under Article 4-1/a of Act 5510], 2011-2012</t>
  </si>
  <si>
    <t>Tablo 3.24- 5510 Sayılı Kanunun 4-1/a Maddesi Kapsamındaki Aktif Sigortalılardan Sürekli İş Göremezlik Durumunda Olanların İş Göremezlik Derecelerine Göre Birikimli Dağılımı, 2011-2012</t>
  </si>
  <si>
    <t>Tablo 3.23- 5510 Sayılı Kanunun 4-1/a Maddesi Kapsamındaki Aktif Sigortalılardan Yıl İçinde Sürekli İş Göremezlik Durumuna Girenlerin İş Göremezlik Derecelerine Göre Dağılımı, 2011-2012</t>
  </si>
  <si>
    <t>Table 3.22- Number of Deaths by Their Causes, Gender and Age Groups [Under Article 4-1/a of Act 5510], 2012</t>
  </si>
  <si>
    <t>Tablo 3.20- 5510 Sayılı Kanunun 4-1/a Maddesi Kapsamındaki Aktif Sigortalılardan İş Kazası veya Meslek Hastalığı Sonucu Ölenlerin Ölüm Sebebine Göre Dağılımı, 2008-2012</t>
  </si>
  <si>
    <t>Table 3.20- Distribution of the Death Cases by Their Causes [Under Article 4-1/a of Act 5510], 2008-2012</t>
  </si>
  <si>
    <t>Table 3.19- Distribution of Permanent Incapacity Cases by Their Causes [Under Article 4-1/a of Act 5510], 2008-2012</t>
  </si>
  <si>
    <t>Table  3.18-  Distribution of Occupational Diseases by the Duration of the Temporary Incapacity [Under Article 4-1/a of Act 5510], 2011-2012</t>
  </si>
  <si>
    <t>Tablo 3.18-5510 Sayılı Kanunun 4-1/a Maddesi Kapsamındaki Aktif Sigortalıların Meslek Hastalıklarının Geçici İş Göremezlik Sürelerine Göre Dağılımı, 2011-2012</t>
  </si>
  <si>
    <t>Table  3.17- Distrbution of Employment Injuries by the Durations of Temporary Incapacity [Under Article 4-1/a of Act 5510], 2011-2012</t>
  </si>
  <si>
    <t>Tablo 3.17- 5510 Sayılı Kanunun 4-1/a Maddesi Kapsamındaki Aktif Sigortalıların İş Kazalarının Geçici İş Göremezlik Sürelerine Göre Dağılımı, 2011-2012</t>
  </si>
  <si>
    <t>Table  3.16- Distribution of Employment Injuries by the Working-Hours at Which the Injury Occurred [Under Article 4-1/a of Act 5510], 2010-2012</t>
  </si>
  <si>
    <t>Tablo 3.16 -5510 Sayılı Kanunun 4-1/a Maddesi Kapsamındaki Aktif Sigortalıların İş Kazalarının Meydana Geldiği İş Saatlerine Göre Dağılımı, 2010-2012</t>
  </si>
  <si>
    <t xml:space="preserve"> Adana</t>
  </si>
  <si>
    <t xml:space="preserve"> Adıyaman</t>
  </si>
  <si>
    <t xml:space="preserve"> Afyonkarahisar</t>
  </si>
  <si>
    <t xml:space="preserve"> Ağrı</t>
  </si>
  <si>
    <t xml:space="preserve"> Amasya</t>
  </si>
  <si>
    <t xml:space="preserve"> Ankara</t>
  </si>
  <si>
    <t xml:space="preserve"> Antalya</t>
  </si>
  <si>
    <t xml:space="preserve"> Artvin</t>
  </si>
  <si>
    <t xml:space="preserve"> Aydın</t>
  </si>
  <si>
    <t xml:space="preserve"> Balıkesir</t>
  </si>
  <si>
    <t xml:space="preserve"> Bilecik</t>
  </si>
  <si>
    <t xml:space="preserve"> Bingöl</t>
  </si>
  <si>
    <t xml:space="preserve"> Bitlis</t>
  </si>
  <si>
    <t xml:space="preserve"> Bolu</t>
  </si>
  <si>
    <t xml:space="preserve"> Burdur</t>
  </si>
  <si>
    <t xml:space="preserve"> Bursa</t>
  </si>
  <si>
    <t xml:space="preserve"> Çanakkale</t>
  </si>
  <si>
    <t xml:space="preserve"> Çankırı</t>
  </si>
  <si>
    <t xml:space="preserve"> Çorum</t>
  </si>
  <si>
    <t xml:space="preserve"> Denizli</t>
  </si>
  <si>
    <t xml:space="preserve"> Diyarbakır</t>
  </si>
  <si>
    <t xml:space="preserve"> Edirne</t>
  </si>
  <si>
    <t xml:space="preserve"> Elazığ</t>
  </si>
  <si>
    <t xml:space="preserve"> Erzincan</t>
  </si>
  <si>
    <t xml:space="preserve"> Erzurum</t>
  </si>
  <si>
    <t xml:space="preserve"> Eskişehir</t>
  </si>
  <si>
    <t xml:space="preserve"> Gaziantep</t>
  </si>
  <si>
    <t xml:space="preserve"> Gıresun</t>
  </si>
  <si>
    <t xml:space="preserve"> Gümüşhane</t>
  </si>
  <si>
    <t xml:space="preserve"> Hakkari</t>
  </si>
  <si>
    <t xml:space="preserve"> Hatay</t>
  </si>
  <si>
    <t xml:space="preserve"> Isparta</t>
  </si>
  <si>
    <t xml:space="preserve"> Mersin</t>
  </si>
  <si>
    <t xml:space="preserve"> İstanbul</t>
  </si>
  <si>
    <t xml:space="preserve"> İzmir</t>
  </si>
  <si>
    <t xml:space="preserve"> Kars</t>
  </si>
  <si>
    <t xml:space="preserve"> Kastamonu</t>
  </si>
  <si>
    <t xml:space="preserve"> Kayseri</t>
  </si>
  <si>
    <t xml:space="preserve"> Kırklareli</t>
  </si>
  <si>
    <t xml:space="preserve"> Kırşehır</t>
  </si>
  <si>
    <t xml:space="preserve"> Kocaeli</t>
  </si>
  <si>
    <t xml:space="preserve"> Konya</t>
  </si>
  <si>
    <t xml:space="preserve"> Kütahya</t>
  </si>
  <si>
    <t xml:space="preserve"> Malatya</t>
  </si>
  <si>
    <t xml:space="preserve"> Manisa</t>
  </si>
  <si>
    <t xml:space="preserve"> Kahramanmaraş</t>
  </si>
  <si>
    <t xml:space="preserve"> Mardin</t>
  </si>
  <si>
    <t xml:space="preserve"> Muğla</t>
  </si>
  <si>
    <t xml:space="preserve"> Muş</t>
  </si>
  <si>
    <t xml:space="preserve"> Nevşehir</t>
  </si>
  <si>
    <t xml:space="preserve"> Niğde</t>
  </si>
  <si>
    <t xml:space="preserve"> Ordu</t>
  </si>
  <si>
    <t xml:space="preserve"> Rize</t>
  </si>
  <si>
    <t xml:space="preserve"> Sakarya</t>
  </si>
  <si>
    <t xml:space="preserve"> Samsun</t>
  </si>
  <si>
    <t xml:space="preserve"> Siirt</t>
  </si>
  <si>
    <t xml:space="preserve"> Sinop</t>
  </si>
  <si>
    <t xml:space="preserve"> Sivas</t>
  </si>
  <si>
    <t xml:space="preserve"> Tekirdağ</t>
  </si>
  <si>
    <t xml:space="preserve"> Tokat</t>
  </si>
  <si>
    <t xml:space="preserve"> Trabzon</t>
  </si>
  <si>
    <t xml:space="preserve"> Tunceli</t>
  </si>
  <si>
    <t xml:space="preserve"> Şanlıurfa</t>
  </si>
  <si>
    <t xml:space="preserve"> Uşak</t>
  </si>
  <si>
    <t xml:space="preserve"> Van</t>
  </si>
  <si>
    <t xml:space="preserve"> Yozgat</t>
  </si>
  <si>
    <t xml:space="preserve"> Zonguldak</t>
  </si>
  <si>
    <t xml:space="preserve"> Aksaray</t>
  </si>
  <si>
    <t xml:space="preserve"> Bayburt</t>
  </si>
  <si>
    <t xml:space="preserve"> Karaman</t>
  </si>
  <si>
    <t xml:space="preserve"> Kırıkkale</t>
  </si>
  <si>
    <t xml:space="preserve"> Batman</t>
  </si>
  <si>
    <t xml:space="preserve"> Şırnak</t>
  </si>
  <si>
    <t xml:space="preserve"> Bartın</t>
  </si>
  <si>
    <t xml:space="preserve"> Ardahan</t>
  </si>
  <si>
    <t xml:space="preserve"> Iğdır</t>
  </si>
  <si>
    <t xml:space="preserve"> Yalova</t>
  </si>
  <si>
    <t xml:space="preserve"> Karabük</t>
  </si>
  <si>
    <t xml:space="preserve"> Kilis</t>
  </si>
  <si>
    <t xml:space="preserve"> Osmaniye</t>
  </si>
  <si>
    <t xml:space="preserve"> Düzce</t>
  </si>
  <si>
    <r>
      <t xml:space="preserve">İller                      </t>
    </r>
    <r>
      <rPr>
        <sz val="9"/>
        <rFont val="Arial"/>
        <family val="2"/>
        <charset val="162"/>
      </rPr>
      <t>Provinces</t>
    </r>
  </si>
  <si>
    <r>
      <t xml:space="preserve">Toplam- </t>
    </r>
    <r>
      <rPr>
        <sz val="9"/>
        <rFont val="Arial"/>
        <family val="2"/>
        <charset val="162"/>
      </rPr>
      <t>Total</t>
    </r>
  </si>
  <si>
    <t>Table 3.4- Days of Temporary Incapacity (Outpatient) and Inpatient Days Caused by Employment Injuries and Occupational Diseases Whose Procedures are Completed, by Provinces and Gender [Under Article 4-1/a of Act 5510], 2012</t>
  </si>
  <si>
    <t>Tablo:3.4/1</t>
  </si>
  <si>
    <t>Tablo:3.4/2</t>
  </si>
  <si>
    <r>
      <t>İş kazası</t>
    </r>
    <r>
      <rPr>
        <sz val="9"/>
        <rFont val="Arial"/>
        <family val="2"/>
        <charset val="162"/>
      </rPr>
      <t xml:space="preserve">                        Employment injuries</t>
    </r>
  </si>
  <si>
    <r>
      <t xml:space="preserve">Meslek hastalığı </t>
    </r>
    <r>
      <rPr>
        <sz val="9"/>
        <rFont val="Arial"/>
        <family val="2"/>
        <charset val="162"/>
      </rPr>
      <t xml:space="preserve">              Occupational diseases</t>
    </r>
  </si>
  <si>
    <r>
      <t xml:space="preserve">Toplam                                            </t>
    </r>
    <r>
      <rPr>
        <sz val="9"/>
        <rFont val="Arial"/>
        <family val="2"/>
        <charset val="162"/>
      </rPr>
      <t>Total</t>
    </r>
  </si>
  <si>
    <t>Tablo : 3.3/1</t>
  </si>
  <si>
    <t>Tablo: 3.3/2</t>
  </si>
  <si>
    <t>Tablo 3.15- 5510 Sayılı Kanunun 4-1/a Maddesi Kapsamındaki Aktif Sigortalıların İş Kazalarının Meydana Geldiği Saatlere Göre Dağılımı, 2011-2012</t>
  </si>
  <si>
    <t>Table  3.15-  Distribution of Employment Injuries by the Hour-Time of the Accident [Under Article 4-1/a of Act 5510], 2011-2012</t>
  </si>
  <si>
    <t>Tablo 3.12- 5510 Sayılı Kanunun 4-1/a Maddesi Kapsamındaki Aktif Sigortalıların İş Kazalarının İş Yerinde Çalışan Sigortalı Sayılarına Göre Dağılımı, 2011-2012</t>
  </si>
  <si>
    <t>Table 3.12- Distribution of Employment Injuries by the Number of Insured Persons in the Workplace [Under Article 4-1/a of Act 5510], 2011-2012</t>
  </si>
  <si>
    <t>Tablo 3.11- 5510 Sayılı Kanunun 4-1/a Maddesi Kapsamındaki Aktif Sigortalıların Meslek Hastalıklarının Türüne Göre Dağılımı, 2012</t>
  </si>
  <si>
    <t>Table  3.11- Distribution of Occupational Diseases [Under Article 4-1/a of Act 5510], 2012</t>
  </si>
  <si>
    <t>Tablo:3.11/1</t>
  </si>
  <si>
    <t>Tablo:3.11/2</t>
  </si>
  <si>
    <t>Tablo: 3.9/2</t>
  </si>
  <si>
    <t>Tablo :3.9/1</t>
  </si>
  <si>
    <t>Tablo 3.9- 5510 Sayılı Kanunun 4-1/a Maddesi Kapsamındaki Aktif Sigortalıların İş Kazaları Sonucu Oluşan Yaralarının Vücuttaki Yeri, 2012</t>
  </si>
  <si>
    <t>Table 3.9- Distribution of Employment Injuries by the  Injured Part of Body [Under Article 4-1/a of Act 5510], 2012</t>
  </si>
  <si>
    <t>Tablo 3.8- 5510 Sayılı Kanunun 4-1/a Maddesi Kapsamındaki Aktif Sigortalıların Geçirdiği İş Kazalarının Kaza Sebeplerine Göre Dağılımı, 2012</t>
  </si>
  <si>
    <t>Table 3.8-  Distribution of  Employment Injuries by Causes, [Under Article 4-1/a of Act 5510], 2012</t>
  </si>
  <si>
    <t>Tablo:3.8/1</t>
  </si>
  <si>
    <t>Tablo:3.8/2</t>
  </si>
  <si>
    <t>Tablo 3.7- 5510 Sayılı Kanunun 4-1/a Maddesi Kapsamındaki Aktif Sigortalıların İş Kazası Ve Meslek Hastalığı Vakalarının Meslek Gruplarına Göre Dağılımı, 2012</t>
  </si>
  <si>
    <t>Tablo:3.7/1</t>
  </si>
  <si>
    <t>Tablo:3.7/2</t>
  </si>
  <si>
    <t>Tablo 3.6- 5510 Sayılı Kanunun 4-1/a Maddesi Kapsamındaki Aktif Sigortalıların Meslek Hastalıkları Vakalarının Yaş Gruplarına Ve Cinsiyete Göre Dağılımı, 2011-2012</t>
  </si>
  <si>
    <r>
      <t xml:space="preserve">Kız çocuk </t>
    </r>
    <r>
      <rPr>
        <sz val="9"/>
        <rFont val="Arial"/>
        <family val="2"/>
        <charset val="162"/>
      </rPr>
      <t>Daughter</t>
    </r>
  </si>
  <si>
    <r>
      <t xml:space="preserve">Erkek çocuk        </t>
    </r>
    <r>
      <rPr>
        <sz val="9"/>
        <rFont val="Arial"/>
        <family val="2"/>
        <charset val="162"/>
      </rPr>
      <t>Son</t>
    </r>
  </si>
  <si>
    <r>
      <t xml:space="preserve">Genel
toplam
</t>
    </r>
    <r>
      <rPr>
        <sz val="9"/>
        <rFont val="Arial"/>
        <family val="2"/>
        <charset val="162"/>
      </rPr>
      <t>General
total</t>
    </r>
  </si>
  <si>
    <r>
      <t xml:space="preserve">Yaş grupları                          </t>
    </r>
    <r>
      <rPr>
        <sz val="9"/>
        <rFont val="Arial"/>
        <family val="2"/>
        <charset val="162"/>
      </rPr>
      <t>Age groups</t>
    </r>
  </si>
  <si>
    <r>
      <t xml:space="preserve">Yaş grupları </t>
    </r>
    <r>
      <rPr>
        <sz val="9"/>
        <rFont val="Arial"/>
        <family val="2"/>
        <charset val="162"/>
      </rPr>
      <t xml:space="preserve">                                                                 Age Groups </t>
    </r>
  </si>
  <si>
    <r>
      <t xml:space="preserve">Sürekli işgöremezlik geliri alırken aktif sigortalı olarak çalışanlar 
</t>
    </r>
    <r>
      <rPr>
        <sz val="9"/>
        <rFont val="Arial"/>
        <family val="2"/>
        <charset val="162"/>
      </rPr>
      <t>While receiving permanent incapacity income who is working as an active insured persons</t>
    </r>
  </si>
  <si>
    <r>
      <t xml:space="preserve">Sürekli işgöremezlik geliri alırken malullük ve yaşlılık aylığı alanlar                                                                                                                                            </t>
    </r>
    <r>
      <rPr>
        <sz val="9"/>
        <rFont val="Arial"/>
        <family val="2"/>
        <charset val="162"/>
      </rPr>
      <t xml:space="preserve"> Invalidity and old-age pensioners</t>
    </r>
    <r>
      <rPr>
        <b/>
        <sz val="9"/>
        <rFont val="Arial"/>
        <family val="2"/>
        <charset val="162"/>
      </rPr>
      <t xml:space="preserve">          </t>
    </r>
  </si>
  <si>
    <r>
      <t xml:space="preserve">Sürekli işgöremezlik geliri alanların toplam sayısı
</t>
    </r>
    <r>
      <rPr>
        <sz val="9"/>
        <rFont val="Arial"/>
        <family val="2"/>
        <charset val="162"/>
      </rPr>
      <t>Total permanent incapacity income receivers</t>
    </r>
  </si>
  <si>
    <r>
      <t xml:space="preserve">Yaş grupları </t>
    </r>
    <r>
      <rPr>
        <sz val="9"/>
        <rFont val="Arial"/>
        <family val="2"/>
        <charset val="162"/>
      </rPr>
      <t xml:space="preserve">                    Age groups </t>
    </r>
  </si>
  <si>
    <r>
      <t xml:space="preserve">Ocak-Nisan
</t>
    </r>
    <r>
      <rPr>
        <sz val="9"/>
        <rFont val="Arial"/>
        <family val="2"/>
        <charset val="162"/>
      </rPr>
      <t>January-April</t>
    </r>
  </si>
  <si>
    <r>
      <t xml:space="preserve">Mayıs-Ağustos
</t>
    </r>
    <r>
      <rPr>
        <sz val="9"/>
        <rFont val="Arial"/>
        <family val="2"/>
        <charset val="162"/>
      </rPr>
      <t>May-August</t>
    </r>
  </si>
  <si>
    <r>
      <t>Eylül-Aralık</t>
    </r>
    <r>
      <rPr>
        <sz val="9"/>
        <rFont val="Arial"/>
        <family val="2"/>
        <charset val="162"/>
      </rPr>
      <t xml:space="preserve">
September-December</t>
    </r>
  </si>
  <si>
    <r>
      <t>Toplam</t>
    </r>
    <r>
      <rPr>
        <sz val="9"/>
        <rFont val="Arial"/>
        <family val="2"/>
        <charset val="162"/>
      </rPr>
      <t>- Total</t>
    </r>
  </si>
  <si>
    <r>
      <t xml:space="preserve">%10' dan az (*)                        </t>
    </r>
    <r>
      <rPr>
        <sz val="9"/>
        <rFont val="Arial"/>
        <family val="2"/>
        <charset val="162"/>
      </rPr>
      <t>Less than 10% (*)</t>
    </r>
  </si>
  <si>
    <r>
      <t xml:space="preserve">%10' dan az (*)                           </t>
    </r>
    <r>
      <rPr>
        <sz val="9"/>
        <rFont val="Arial"/>
        <family val="2"/>
        <charset val="162"/>
      </rPr>
      <t>Less than 10% (*)</t>
    </r>
  </si>
  <si>
    <r>
      <t xml:space="preserve">Sürekli iş göremezlik sebebi
</t>
    </r>
    <r>
      <rPr>
        <sz val="9"/>
        <rFont val="Arial"/>
        <family val="2"/>
        <charset val="162"/>
      </rPr>
      <t>The causes of permanent incapacity</t>
    </r>
  </si>
  <si>
    <t>İş kazası</t>
  </si>
  <si>
    <r>
      <t xml:space="preserve">Ölüm sebebi
</t>
    </r>
    <r>
      <rPr>
        <sz val="9"/>
        <rFont val="Arial"/>
        <family val="2"/>
        <charset val="162"/>
      </rPr>
      <t>Cause of death</t>
    </r>
  </si>
  <si>
    <r>
      <t xml:space="preserve">İş kazası
</t>
    </r>
    <r>
      <rPr>
        <sz val="9"/>
        <rFont val="Arial"/>
        <family val="2"/>
        <charset val="162"/>
      </rPr>
      <t>Employment Injuries</t>
    </r>
  </si>
  <si>
    <r>
      <t xml:space="preserve">Meslek hastalığı
</t>
    </r>
    <r>
      <rPr>
        <sz val="9"/>
        <rFont val="Arial"/>
        <family val="2"/>
        <charset val="162"/>
      </rPr>
      <t>Occupational disease</t>
    </r>
  </si>
  <si>
    <r>
      <t xml:space="preserve">Geçici işgöremezlik süreleri (Gün)
</t>
    </r>
    <r>
      <rPr>
        <sz val="9"/>
        <rFont val="Arial"/>
        <family val="2"/>
        <charset val="162"/>
      </rPr>
      <t>Duration of temporary incapacity (Day)</t>
    </r>
  </si>
  <si>
    <r>
      <t>Toplam -</t>
    </r>
    <r>
      <rPr>
        <sz val="9"/>
        <rFont val="Arial"/>
        <family val="2"/>
        <charset val="162"/>
      </rPr>
      <t xml:space="preserve"> Total</t>
    </r>
  </si>
  <si>
    <r>
      <t xml:space="preserve">Geçici iş göremezlik süreleri toplamı
</t>
    </r>
    <r>
      <rPr>
        <sz val="9"/>
        <rFont val="Arial"/>
        <family val="2"/>
        <charset val="162"/>
      </rPr>
      <t>Total of the temporary incapacity (days)</t>
    </r>
  </si>
  <si>
    <r>
      <t>Toplam</t>
    </r>
    <r>
      <rPr>
        <sz val="9"/>
        <rFont val="Arial"/>
        <family val="2"/>
        <charset val="162"/>
      </rPr>
      <t xml:space="preserve"> - Total</t>
    </r>
  </si>
  <si>
    <r>
      <t xml:space="preserve">İş saatleri
</t>
    </r>
    <r>
      <rPr>
        <sz val="9"/>
        <rFont val="Arial"/>
        <family val="2"/>
        <charset val="162"/>
      </rPr>
      <t>Working hours</t>
    </r>
  </si>
  <si>
    <r>
      <t>İşyerinde çalışan sigortalı sayısı</t>
    </r>
    <r>
      <rPr>
        <sz val="9"/>
        <rFont val="Arial"/>
        <family val="2"/>
        <charset val="162"/>
      </rPr>
      <t xml:space="preserve">
Number of insured persons in work places </t>
    </r>
  </si>
  <si>
    <r>
      <t xml:space="preserve">Zorunlu sigortalı sayısı(1)
</t>
    </r>
    <r>
      <rPr>
        <sz val="9"/>
        <rFont val="Arial"/>
        <family val="2"/>
        <charset val="162"/>
      </rPr>
      <t>Number of compulsorily insured person(1)</t>
    </r>
  </si>
  <si>
    <r>
      <t xml:space="preserve">Toplam - </t>
    </r>
    <r>
      <rPr>
        <sz val="9"/>
        <rFont val="Arial"/>
        <family val="2"/>
        <charset val="162"/>
      </rPr>
      <t>Total</t>
    </r>
  </si>
  <si>
    <r>
      <t xml:space="preserve">İşyerinde çalışan sigortalı 
Sayısı
</t>
    </r>
    <r>
      <rPr>
        <sz val="9"/>
        <rFont val="Arial"/>
        <family val="2"/>
        <charset val="162"/>
      </rPr>
      <t>Number of insured persons in work places</t>
    </r>
  </si>
  <si>
    <r>
      <t xml:space="preserve">Zorunlu sigortalı sayısı
</t>
    </r>
    <r>
      <rPr>
        <sz val="9"/>
        <rFont val="Arial"/>
        <family val="2"/>
        <charset val="162"/>
      </rPr>
      <t>Number of compulsorily insured person (1)</t>
    </r>
  </si>
  <si>
    <r>
      <t xml:space="preserve">Sigortalının çalışma süresi 
</t>
    </r>
    <r>
      <rPr>
        <sz val="9"/>
        <rFont val="Arial"/>
        <family val="2"/>
        <charset val="162"/>
      </rPr>
      <t>Working period of the insured persons</t>
    </r>
  </si>
  <si>
    <r>
      <rPr>
        <b/>
        <sz val="9"/>
        <rFont val="Arial"/>
        <family val="2"/>
        <charset val="162"/>
      </rPr>
      <t>İş kazası</t>
    </r>
    <r>
      <rPr>
        <sz val="9"/>
        <rFont val="Arial"/>
        <family val="2"/>
        <charset val="162"/>
      </rPr>
      <t xml:space="preserve">
Employment Injuries</t>
    </r>
  </si>
  <si>
    <r>
      <rPr>
        <b/>
        <sz val="9"/>
        <rFont val="Arial"/>
        <family val="2"/>
        <charset val="162"/>
      </rPr>
      <t>Meslek hastalığı</t>
    </r>
    <r>
      <rPr>
        <sz val="9"/>
        <rFont val="Arial"/>
        <family val="2"/>
        <charset val="162"/>
      </rPr>
      <t xml:space="preserve">
Occupational Diseases</t>
    </r>
  </si>
  <si>
    <r>
      <t>Erkek</t>
    </r>
    <r>
      <rPr>
        <sz val="9"/>
        <rFont val="Arial"/>
        <family val="2"/>
        <charset val="162"/>
      </rPr>
      <t xml:space="preserve">   Male</t>
    </r>
  </si>
  <si>
    <r>
      <t>Kadın</t>
    </r>
    <r>
      <rPr>
        <sz val="9"/>
        <rFont val="Arial"/>
        <family val="2"/>
        <charset val="162"/>
      </rPr>
      <t xml:space="preserve">    Female</t>
    </r>
  </si>
  <si>
    <t xml:space="preserve">Uluslararası Örgüt Ve Tems.Faal.    </t>
  </si>
  <si>
    <t xml:space="preserve">Hanehalkları Tar.Kendi İht.Faal.    </t>
  </si>
  <si>
    <t xml:space="preserve">Ev İçi Çalışanların Faaliyetleri    </t>
  </si>
  <si>
    <t xml:space="preserve">Diğer Hizmet Faaliyetleri           </t>
  </si>
  <si>
    <t xml:space="preserve">Bilgisayar Ve Kişisel Ev Eşya.Onar. </t>
  </si>
  <si>
    <t xml:space="preserve">Üye Olunan Kuruluş Faaliyetleri     </t>
  </si>
  <si>
    <t xml:space="preserve">Spor, Eğlence Ve Dinlence Faal.     </t>
  </si>
  <si>
    <t xml:space="preserve">Kumar Ve Müşterek Bahis Faal        </t>
  </si>
  <si>
    <t xml:space="preserve">Kütüphane,Arşiv Ve Müzeler          </t>
  </si>
  <si>
    <t xml:space="preserve">Yaratıcı Sanatlar,Eğlence Faal.     </t>
  </si>
  <si>
    <t xml:space="preserve">Sosyal Hizmetler                    </t>
  </si>
  <si>
    <t xml:space="preserve">Yatılı Bakım Faaliyetleri           </t>
  </si>
  <si>
    <t xml:space="preserve">İnsan Sağlığı Hizmetleri            </t>
  </si>
  <si>
    <t xml:space="preserve">Eğitim                              </t>
  </si>
  <si>
    <t xml:space="preserve">Kamu Yön.Ve Savunma,Zor.Sos.Güv.    </t>
  </si>
  <si>
    <t xml:space="preserve">Büro Yönetimi,Büro Desteği Faal.    </t>
  </si>
  <si>
    <t xml:space="preserve">Bina Ve Çevre Düzenleme Faaliyet.   </t>
  </si>
  <si>
    <t xml:space="preserve">Güvenlik Ve Soruşturma Faaliyet.    </t>
  </si>
  <si>
    <t xml:space="preserve">Seyahat Acentesi,Tur Oper.Rez.Hiz   </t>
  </si>
  <si>
    <t xml:space="preserve">İstihdam Faaliyetleri               </t>
  </si>
  <si>
    <t xml:space="preserve">Kiralama Ve Leasıng Faaliyetleri    </t>
  </si>
  <si>
    <t xml:space="preserve">Veterinerlik Hizmetleri             </t>
  </si>
  <si>
    <t xml:space="preserve">Diğer Mesleki,Bilim.Ve Tek.Faal.    </t>
  </si>
  <si>
    <t xml:space="preserve">Reklamcılık Ve Pazar Araştırması    </t>
  </si>
  <si>
    <t xml:space="preserve">Bilimsel Araştırma Ve Geliş.Faal.   </t>
  </si>
  <si>
    <t xml:space="preserve">Mimarlık Ve Mühendislik Faaliyeti   </t>
  </si>
  <si>
    <t xml:space="preserve">İdari Danışmanlık Faaliyetleri      </t>
  </si>
  <si>
    <t xml:space="preserve">Hukuki Ve Muhasebe Faaliyetleri     </t>
  </si>
  <si>
    <t xml:space="preserve">Gayrimenkul Faaliyetleri            </t>
  </si>
  <si>
    <t xml:space="preserve">Finans.Ve Sig.Hiz.İçin Yard.Faal.   </t>
  </si>
  <si>
    <t>Sigorta Reas.Emek.Fonl(Zor.S.G.Hariç)</t>
  </si>
  <si>
    <t xml:space="preserve">Finansal Hizmet.(Sig.Ve Emek.Har.) </t>
  </si>
  <si>
    <t xml:space="preserve">Bilgi Hizmet Faaliyetleri           </t>
  </si>
  <si>
    <t xml:space="preserve">Bilgisayar Programlama Ve Danış.    </t>
  </si>
  <si>
    <t xml:space="preserve">Telekominikasyon                    </t>
  </si>
  <si>
    <t xml:space="preserve">Programcılık Ve Yayıncılık Faal.    </t>
  </si>
  <si>
    <t>Sinema Filmi Ve Ses Kaydı Yayımcılı.</t>
  </si>
  <si>
    <t xml:space="preserve">Yayımcılık Faaliyetleri             </t>
  </si>
  <si>
    <t xml:space="preserve">Yiyecek Ve İçecek Hizmeti Faal.     </t>
  </si>
  <si>
    <t xml:space="preserve">Konaklama                           </t>
  </si>
  <si>
    <t xml:space="preserve">Posta Ve Kurye Faaliyetleri         </t>
  </si>
  <si>
    <t>Taşıma.İçin Depolama Ve Destek.Fa.</t>
  </si>
  <si>
    <t xml:space="preserve">Havayolu Taşımacılığı               </t>
  </si>
  <si>
    <r>
      <t xml:space="preserve">Toplam                                         </t>
    </r>
    <r>
      <rPr>
        <sz val="9"/>
        <rFont val="Arial"/>
        <family val="2"/>
        <charset val="162"/>
      </rPr>
      <t>Total</t>
    </r>
  </si>
  <si>
    <r>
      <t>Meslek hastalığı</t>
    </r>
    <r>
      <rPr>
        <sz val="9"/>
        <rFont val="Arial"/>
        <family val="2"/>
        <charset val="162"/>
      </rPr>
      <t xml:space="preserve">             Occupational diseases</t>
    </r>
  </si>
  <si>
    <r>
      <t>İş kazası</t>
    </r>
    <r>
      <rPr>
        <sz val="9"/>
        <rFont val="Arial"/>
        <family val="2"/>
        <charset val="162"/>
      </rPr>
      <t xml:space="preserve">                Employment injuries</t>
    </r>
  </si>
  <si>
    <r>
      <t xml:space="preserve">Ölüm sayısı                                                                                                                                       </t>
    </r>
    <r>
      <rPr>
        <sz val="9"/>
        <rFont val="Arial"/>
        <family val="2"/>
        <charset val="162"/>
      </rPr>
      <t xml:space="preserve">Number of death cases </t>
    </r>
  </si>
  <si>
    <r>
      <t xml:space="preserve"> Meslek hastalığı sayısı 
</t>
    </r>
    <r>
      <rPr>
        <sz val="9"/>
        <rFont val="Arial"/>
        <family val="2"/>
        <charset val="162"/>
      </rPr>
      <t>Number of occupational diseases</t>
    </r>
  </si>
  <si>
    <r>
      <t xml:space="preserve">Faaliyet grupları
</t>
    </r>
    <r>
      <rPr>
        <sz val="9"/>
        <rFont val="Arial"/>
        <family val="2"/>
        <charset val="162"/>
      </rPr>
      <t>(Nace sınıflamasına göre)
(Branches of activities by nace codes)</t>
    </r>
  </si>
  <si>
    <t>Tablo:3.1/2</t>
  </si>
  <si>
    <t xml:space="preserve">Su Yolu Taşımacılığı                </t>
  </si>
  <si>
    <t xml:space="preserve">Kara Taşıma.Ve Boru Hattı Taşıma.   </t>
  </si>
  <si>
    <t>Perakende Tic.(Mot.Taşıt.Onar.Har)</t>
  </si>
  <si>
    <t xml:space="preserve">Toptan Tic.(Mot.Taşıt.Onar.Hariç)   </t>
  </si>
  <si>
    <t>Toptan Ve Per.Tic.Ve Mot.Taşıt.On.</t>
  </si>
  <si>
    <t xml:space="preserve">Özel İnşaat Faaliyetleri            </t>
  </si>
  <si>
    <t xml:space="preserve">Bina Dışı Yapıların İnşaatı         </t>
  </si>
  <si>
    <t xml:space="preserve">Bina İnşaatı                        </t>
  </si>
  <si>
    <t xml:space="preserve">İyileştirme Ve Diğer Atık Yön.Hiz.  </t>
  </si>
  <si>
    <t xml:space="preserve">Atık Maddelerin Değerlendirilmesi   </t>
  </si>
  <si>
    <t xml:space="preserve">Kanalizasyon                        </t>
  </si>
  <si>
    <t>Suyun Toplanması Arıtılması Ve Dağt.</t>
  </si>
  <si>
    <t>Elk.Gaz,Buhar Ve Hava.Sis.Üret.Da.</t>
  </si>
  <si>
    <t xml:space="preserve">Makine Ve Ekipman.Kurulumu Ve On. </t>
  </si>
  <si>
    <t xml:space="preserve">Diğer İmalatlar                     </t>
  </si>
  <si>
    <t xml:space="preserve">Mobilya İmalatı                     </t>
  </si>
  <si>
    <t xml:space="preserve">Diğer Ulaşım Araçları İmalatı       </t>
  </si>
  <si>
    <t xml:space="preserve">Motorlu Kara Taşıtı Ve Römork İm. </t>
  </si>
  <si>
    <t xml:space="preserve">Makine Ve Ekipman İmalatı           </t>
  </si>
  <si>
    <t xml:space="preserve">Elektrikli Techizat İmalatı         </t>
  </si>
  <si>
    <t>Bilgisayar, Elekronik Ve Optik Ür.</t>
  </si>
  <si>
    <t>Fabrik.Metal Ürün.(Mak.Tec.Har)</t>
  </si>
  <si>
    <t xml:space="preserve">Ana Metal Sanayi                    </t>
  </si>
  <si>
    <t xml:space="preserve">Metalik Olmayan Ürünler İma.   </t>
  </si>
  <si>
    <t xml:space="preserve">Kauçuk Ve Plastik Ürünler İm.  </t>
  </si>
  <si>
    <t xml:space="preserve">Eczacılık Ve Ecz.İlişkin Mal.İm.. </t>
  </si>
  <si>
    <t xml:space="preserve">Kimyasal Ürünleri İmalatı           </t>
  </si>
  <si>
    <t xml:space="preserve">Kok Kömürü Ve Petrol Ürün. İm. </t>
  </si>
  <si>
    <t>Kayıtlı Medyanın Basılması Ve Çoğ.</t>
  </si>
  <si>
    <t xml:space="preserve">Kağıt Ve Kağıt Ürünleri İmalatı     </t>
  </si>
  <si>
    <t xml:space="preserve">Ağaç,Ağaç Ürünleri Ve Mantar Ür.  </t>
  </si>
  <si>
    <t xml:space="preserve">Deri Ve İlgili Ürünler İmalatı      </t>
  </si>
  <si>
    <t xml:space="preserve">Giyim Eşyaları İmalatı              </t>
  </si>
  <si>
    <t xml:space="preserve">Tekstil Ürünleri İmalatı            </t>
  </si>
  <si>
    <t xml:space="preserve">Tütün Ürünleri İmalatı              </t>
  </si>
  <si>
    <t xml:space="preserve">İçecek İmalatı                      </t>
  </si>
  <si>
    <t xml:space="preserve">Gıda Ürünleri İmalatı               </t>
  </si>
  <si>
    <t xml:space="preserve">Madenciliği Destekleyici Hizmet     </t>
  </si>
  <si>
    <t xml:space="preserve">Diğer Madencilik Ve Taş Ocak.  </t>
  </si>
  <si>
    <t xml:space="preserve">Metal Cevheri Madenciliği           </t>
  </si>
  <si>
    <t xml:space="preserve">Ham Petrol Ve Doğalgaz Çıkarımı     </t>
  </si>
  <si>
    <t xml:space="preserve">Kömür Ve Linyit Çıkartılması        </t>
  </si>
  <si>
    <t xml:space="preserve">Balıkçılık Ve Su Ürünleri Yetiş.    </t>
  </si>
  <si>
    <t xml:space="preserve">Ormancılık Ve Tomrukçuluk           </t>
  </si>
  <si>
    <t xml:space="preserve">Bitkisel Ve Hayvansal Üretim        </t>
  </si>
  <si>
    <t>Tablo:3.1/1</t>
  </si>
  <si>
    <r>
      <t xml:space="preserve">Hastanede geçen günler (yatarak)
</t>
    </r>
    <r>
      <rPr>
        <sz val="9"/>
        <rFont val="Arial"/>
        <family val="2"/>
        <charset val="162"/>
      </rPr>
      <t xml:space="preserve">Inpatient days </t>
    </r>
  </si>
  <si>
    <r>
      <t xml:space="preserve">Geçici işgöremezlik süresi (gün) (ayaktan)
</t>
    </r>
    <r>
      <rPr>
        <sz val="9"/>
        <rFont val="Arial"/>
        <family val="2"/>
        <charset val="162"/>
      </rPr>
      <t>Days of temporary incapacity (outpatient)</t>
    </r>
  </si>
  <si>
    <t>Tablo:3.2/2</t>
  </si>
  <si>
    <t>Tablo:3.2/1</t>
  </si>
  <si>
    <t>Table 3.2- Days of Temporary Incapacity [Outpatient) and Inpatient Days  Caused by Employment Injury or  Occupational Disease Cases Whose Procedures are Completed,  by Branches of Activities and Gender [Under Article 4-1/a of Act 5510], 2012</t>
  </si>
  <si>
    <t>Tablo 3.2- 5510 Sayılı Kanunun 4-1/a Maddesi Kapsamındaki Aktif Sigortalılardan İşlemi Tamamlanan İş Kazaları Ve Meslek Hastalıkları Vak'aları Sonucu Toplam Geçici İş Göremezlik Süreleri İle Hastanede Geçen Günlerin Faaliyet Gruplarına Ve Cinsiyete Göre Dağılımı, 2012</t>
  </si>
  <si>
    <r>
      <t>Kadın</t>
    </r>
    <r>
      <rPr>
        <sz val="9"/>
        <rFont val="Arial"/>
        <family val="2"/>
        <charset val="162"/>
      </rPr>
      <t xml:space="preserve">  Female</t>
    </r>
  </si>
  <si>
    <r>
      <t>Erkek</t>
    </r>
    <r>
      <rPr>
        <sz val="9"/>
        <rFont val="Arial"/>
        <family val="2"/>
        <charset val="162"/>
      </rPr>
      <t xml:space="preserve">  Male</t>
    </r>
  </si>
  <si>
    <r>
      <t xml:space="preserve">Meslek kodları ve meslekler
</t>
    </r>
    <r>
      <rPr>
        <sz val="9"/>
        <rFont val="Arial"/>
        <family val="2"/>
        <charset val="162"/>
      </rPr>
      <t>Occupation codes and occupations</t>
    </r>
  </si>
  <si>
    <t>10 Kanun Yapıcılar, Üst Düzey Yöneticiler Ve Müdürler</t>
  </si>
  <si>
    <t>20  Profesyonel Meslek Mensupları</t>
  </si>
  <si>
    <t>30  Yardımcı Profesyonel Meslek Mensupları</t>
  </si>
  <si>
    <t>40  Büro Ve Müşteri Hizmetlerinde Çalışan Elemanlar</t>
  </si>
  <si>
    <t>50  Hizmet Ve Satış Elemanları</t>
  </si>
  <si>
    <t>80  Tesis Ve Makine Operatörleri Ve Montajcıları</t>
  </si>
  <si>
    <t>90  Nitelik Gerektirmeyen İşlerde Çalışanlar</t>
  </si>
  <si>
    <t xml:space="preserve">00  Silahlı (Askeri) Kuvvetler (Özellikle Belirtilmeyen) </t>
  </si>
  <si>
    <r>
      <t xml:space="preserve">    Toplam- </t>
    </r>
    <r>
      <rPr>
        <sz val="9"/>
        <rFont val="Arial"/>
        <family val="2"/>
        <charset val="162"/>
      </rPr>
      <t>Total</t>
    </r>
  </si>
  <si>
    <t>60  Nitelikli Tarım, Hayvancılık, Avcılık,Ormancılık Ve Su
       Ürünleri Çalışanları</t>
  </si>
  <si>
    <t>70  Sanatkârlar Ve İlgili İşlerde Çalışanlar</t>
  </si>
  <si>
    <r>
      <t xml:space="preserve">Kod No
</t>
    </r>
    <r>
      <rPr>
        <sz val="9"/>
        <rFont val="Arial"/>
        <family val="2"/>
        <charset val="162"/>
      </rPr>
      <t>Code No</t>
    </r>
  </si>
  <si>
    <t>100- Taşıt Kazaları - Transportation accidents</t>
  </si>
  <si>
    <t xml:space="preserve"> 200- Kaza Neticesi Zehirlenmeler - Accidental poisoning</t>
  </si>
  <si>
    <t xml:space="preserve"> 400- Makinelerin Sebep Olduğu Kazalar- Accident caused by machinery</t>
  </si>
  <si>
    <r>
      <t xml:space="preserve"> 500- Patlama Sonucu Çıkan Kazalar- </t>
    </r>
    <r>
      <rPr>
        <sz val="9"/>
        <rFont val="Arial"/>
        <family val="2"/>
        <charset val="162"/>
      </rPr>
      <t>Accident caused by explosion</t>
    </r>
  </si>
  <si>
    <t xml:space="preserve"> 600- Normal Sınırlar Dışındaki Isılara Maruz Kalmak Veya Temas Etmek</t>
  </si>
  <si>
    <r>
      <t xml:space="preserve"> 700- Düşen Cisimlerin Çarpıp Devirmesi </t>
    </r>
    <r>
      <rPr>
        <sz val="9"/>
        <rFont val="Arial"/>
        <family val="2"/>
        <charset val="162"/>
      </rPr>
      <t xml:space="preserve"> Struck by falling objects </t>
    </r>
  </si>
  <si>
    <r>
      <t xml:space="preserve">Kazaların Sebepleri                                                                                                                         </t>
    </r>
    <r>
      <rPr>
        <sz val="9"/>
        <rFont val="Arial"/>
        <family val="2"/>
        <charset val="162"/>
      </rPr>
      <t>Type of accident</t>
    </r>
  </si>
  <si>
    <t xml:space="preserve"> 800- Bir Veya Birden Fazla Cismin Sıkıştırması, Ezmesi,Batması, Kesmesi</t>
  </si>
  <si>
    <t xml:space="preserve"> 900- Elektrik Akımından İleri Gelen Kazalar Exposure to or contact with electric current</t>
  </si>
  <si>
    <t>1000- Herhangi Bir Şekilde Vücudun Zorlanmasından İleri Gelen İncinmeler</t>
  </si>
  <si>
    <t xml:space="preserve"> 1100-Vücudun Doğal Boşluklarına Yabancı Bir Cisim Kaçması</t>
  </si>
  <si>
    <t xml:space="preserve"> 1200- Hayvanların Isırması, Hayvan Darbeleri, Zehirli Hayvanların Sokması</t>
  </si>
  <si>
    <t>1300- Tedaviye Bağlı Kazalar Ve Aşılama Komplikasyonları</t>
  </si>
  <si>
    <t xml:space="preserve"> 1400- Kazaların Sonradan Meydana Çıkan Akıbetleri</t>
  </si>
  <si>
    <t xml:space="preserve"> 1500-Kaynak Yaparken Meydana Gelen Kazalar  Accident while welding</t>
  </si>
  <si>
    <t xml:space="preserve"> 1600-Öldürme Ve Yaralama - Murder and wound</t>
  </si>
  <si>
    <t>1700- Savaş, Terör Ve Toplumsal Olaylardan İleri Gelen Travmalar</t>
  </si>
  <si>
    <t>1800-Zararlı Maddelerle Veya Radyasyonla Temas Etmek Veya Maruz Kalmak</t>
  </si>
  <si>
    <t xml:space="preserve">1900- Diğer Nedenler Other types of accident, not elsewhere classified </t>
  </si>
  <si>
    <t xml:space="preserve"> 300- Kişilerin Düşmesi - Falls of persons </t>
  </si>
  <si>
    <r>
      <t xml:space="preserve">Yaranın Vücuttaki Yeri                                                                                                </t>
    </r>
    <r>
      <rPr>
        <sz val="9"/>
        <rFont val="Arial"/>
        <family val="2"/>
        <charset val="162"/>
      </rPr>
      <t>Part of body injured</t>
    </r>
  </si>
  <si>
    <t>100-Kafa</t>
  </si>
  <si>
    <t>200- Boyun (Boyun Omur Ve Eklemlerini De Kapsar)</t>
  </si>
  <si>
    <t>300- Sırt</t>
  </si>
  <si>
    <t>400- Gövde Ve İç Organlar</t>
  </si>
  <si>
    <r>
      <t xml:space="preserve">Yaranın Vücuttaki Yeri                                                                                               </t>
    </r>
    <r>
      <rPr>
        <sz val="9"/>
        <rFont val="Arial"/>
        <family val="2"/>
        <charset val="162"/>
      </rPr>
      <t>Part of body injured</t>
    </r>
  </si>
  <si>
    <t>500- Üst Ekstremiteler</t>
  </si>
  <si>
    <t>600- Alt Ekstremiteler</t>
  </si>
  <si>
    <t>700- Bütün Vücut Ve Çok Yönlü Yaralanmalar</t>
  </si>
  <si>
    <t>900- Vücudun Diğer Bölümlerinin Yaralanması</t>
  </si>
  <si>
    <t>1000-Tasnif Edilmemiş Vücut Yaralanmaları</t>
  </si>
  <si>
    <r>
      <t xml:space="preserve">Not: Yaranın çeşitleri ILO standartlarına göre düzenlenmiştir.
</t>
    </r>
    <r>
      <rPr>
        <sz val="9"/>
        <rFont val="Arial"/>
        <family val="2"/>
        <charset val="162"/>
      </rPr>
      <t>Note: Type of injuries were arranged to ILO standarts.</t>
    </r>
  </si>
  <si>
    <r>
      <t>TOPLAM</t>
    </r>
    <r>
      <rPr>
        <sz val="9"/>
        <rFont val="Arial"/>
        <family val="2"/>
        <charset val="162"/>
      </rPr>
      <t xml:space="preserve"> - Total</t>
    </r>
  </si>
  <si>
    <t xml:space="preserve">           Type of injury, unspecified</t>
  </si>
  <si>
    <r>
      <t xml:space="preserve">Travmatizma neticesi omurilikte veya sinir sisteminin herhangi bir yerindeki araz </t>
    </r>
    <r>
      <rPr>
        <sz val="9"/>
        <rFont val="Arial"/>
        <family val="2"/>
        <charset val="162"/>
      </rPr>
      <t>Travmatue due to semptoms in spnal cord or nervous systems</t>
    </r>
  </si>
  <si>
    <r>
      <t xml:space="preserve">Diğer özgün yaralanmalar </t>
    </r>
    <r>
      <rPr>
        <sz val="9"/>
        <rFont val="Arial"/>
        <family val="2"/>
        <charset val="162"/>
      </rPr>
      <t>- Other specified injuries</t>
    </r>
  </si>
  <si>
    <t>Effects of electric current (electrocution, shock from electric current)</t>
  </si>
  <si>
    <t>Elektrik enerjisinin etkileri (elektrik şoku)</t>
  </si>
  <si>
    <t>Effects of noise and vibration (including acute hearing loss)</t>
  </si>
  <si>
    <t>Gürültü ve titreşimin etkileri (Ani duyma kaybını da kapsar)</t>
  </si>
  <si>
    <t>Drowning and non-fatal submersion</t>
  </si>
  <si>
    <t>Batma veya öldürücü olmayan dalış</t>
  </si>
  <si>
    <t>Effects of lightning (shock from lightning, struck by lightning not otherwise specified)</t>
  </si>
  <si>
    <t>Işığın etkileri (ışık şoku, diğer yerlerde belirtilmemiş ışık çarpmaları)</t>
  </si>
  <si>
    <t>Effects of maltreatment (including physical abuse, psychological abuse)</t>
  </si>
  <si>
    <t>Kötü, yanlı ve amaç dışı davranışa bağlı  etkiler (fiziksel ve psikolojik istismarı da kapsar)</t>
  </si>
  <si>
    <r>
      <t>Boğulma-</t>
    </r>
    <r>
      <rPr>
        <sz val="9"/>
        <rFont val="Arial"/>
        <family val="2"/>
        <charset val="162"/>
      </rPr>
      <t>Asphyxiation</t>
    </r>
  </si>
  <si>
    <t>Effects of air pressure and water pressure</t>
  </si>
  <si>
    <t>Hava ve su basıncının fiziksel ve patolojik etkileri</t>
  </si>
  <si>
    <t>Hypothermia</t>
  </si>
  <si>
    <t>Vücut sıcaklığının fizyolojik değerlerin altına düşmesi</t>
  </si>
  <si>
    <r>
      <t xml:space="preserve">Işığın ve ısının etkileri </t>
    </r>
    <r>
      <rPr>
        <sz val="9"/>
        <rFont val="Arial"/>
        <family val="2"/>
        <charset val="162"/>
      </rPr>
      <t>Effects of heat and light</t>
    </r>
  </si>
  <si>
    <r>
      <t>Radyasyon etkileri</t>
    </r>
    <r>
      <rPr>
        <sz val="9"/>
        <rFont val="Arial"/>
        <family val="2"/>
        <charset val="162"/>
      </rPr>
      <t xml:space="preserve"> - Effects of radiation</t>
    </r>
  </si>
  <si>
    <t xml:space="preserve">         Other specified types of injury</t>
  </si>
  <si>
    <t>Infections (including intestinal infectious diseases, specified zoonoses, protozoal diseases, viral diseases, mycoses)</t>
  </si>
  <si>
    <t>Bulaşmalar (bağırsak enfeksiyon hastalıkları, bakteri hastalıkları, zoonozları, paraziter hastalıkları virüs ve mantarlarla bulaşan hastalıkları da kapsar.)</t>
  </si>
  <si>
    <t>Acute poisonings (acute effects of the injection, ingestion, absorption or inhalation of toxic, corrosive or caustic substances; including toxic effects of contact with venomous animals)</t>
  </si>
  <si>
    <t>Akut zehirlenmeler (enfeksiyonun akut etkileri yeme, toksik ajanların nefes yoluyla alınması veya cilt ya da mukoza yoluyla emilmesi, aşındırıcı veya yakıcı maddeler, zehirli hayvanlarla temas sonucu zehirlenmeler)</t>
  </si>
  <si>
    <t xml:space="preserve">        Acute poisonings and infections</t>
  </si>
  <si>
    <t>Frostbite</t>
  </si>
  <si>
    <t>Soğuğa maruz kalarak donma</t>
  </si>
  <si>
    <r>
      <t xml:space="preserve">Kaynar su ile haşlanma </t>
    </r>
    <r>
      <rPr>
        <sz val="9"/>
        <rFont val="Arial"/>
        <family val="2"/>
        <charset val="162"/>
      </rPr>
      <t>- Scalds</t>
    </r>
  </si>
  <si>
    <t>Chemical burns (corrosions)</t>
  </si>
  <si>
    <t>Kimyasal yanmalar (aşınma)</t>
  </si>
  <si>
    <t>Burns (thermal) (including from electrical heating appliances, electricity, flames, friction, hot air and hot gases, hot objects, lightning, radiation)</t>
  </si>
  <si>
    <t>Isısal yanmalar (elektrikli ısıtma aletlerinden, elektrikten, sürtünme, sıcak hava ve sıcak gazlar, sıcak objeler, ışıktan, radyasyondan, alevden)</t>
  </si>
  <si>
    <t xml:space="preserve">         Burns, corrosions, scalds and frostbite</t>
  </si>
  <si>
    <t xml:space="preserve">       Concussion and internal injuries (Including blast injuries, bruises, concussion, 
       crushing,lacerations,  traumatic haematoma, punctures, ruptures and tears 
       of internal organs)</t>
  </si>
  <si>
    <t>Tablo: 3.10/2</t>
  </si>
  <si>
    <t>Contamination of the body or the eye with a foreing object (ear(s), throat, nose, bronchus, digestive system)</t>
  </si>
  <si>
    <r>
      <t>Göze veya doğal vücut boşluklarına yabancı cisim kaçması</t>
    </r>
    <r>
      <rPr>
        <sz val="9"/>
        <rFont val="Arial"/>
        <family val="2"/>
        <charset val="162"/>
      </rPr>
      <t xml:space="preserve"> </t>
    </r>
    <r>
      <rPr>
        <b/>
        <sz val="9"/>
        <rFont val="Arial"/>
        <family val="2"/>
        <charset val="162"/>
      </rPr>
      <t>(kulağa, boğaza, buruna, bronşlara, sindirim borusuna v.b.)</t>
    </r>
  </si>
  <si>
    <r>
      <t xml:space="preserve">       </t>
    </r>
    <r>
      <rPr>
        <sz val="9"/>
        <rFont val="Arial"/>
        <family val="2"/>
        <charset val="162"/>
      </rPr>
      <t xml:space="preserve">  Contamination of the body or the eye with a foreing object</t>
    </r>
  </si>
  <si>
    <t>Superficial travmatise contusions</t>
  </si>
  <si>
    <t>Vücudun  her yerinde meydana gelen ve derinin üstünü bozmayan yüzeysel travma sonucu oluşan ezik ve çürükler.</t>
  </si>
  <si>
    <r>
      <t xml:space="preserve">        </t>
    </r>
    <r>
      <rPr>
        <sz val="9"/>
        <rFont val="Arial"/>
        <family val="2"/>
        <charset val="162"/>
      </rPr>
      <t xml:space="preserve"> Crushed and contusions</t>
    </r>
  </si>
  <si>
    <t>Open wounds (including cuts, lacerations, puncture wounds (with penetrating foreign body), animal bites)</t>
  </si>
  <si>
    <t>Açık yaralar (kesikler, yırtıklar, delinmiş ve yırtılmış yaralar (vücudun her yerinde bir cismin tesir veya sebebiyle meydana gelen yırtık, yara ve kopmalar, hayvan ısırıkları, vb.)</t>
  </si>
  <si>
    <t>Travmatise of head (Including travmatue due to injuries, brain torns, bleeding and crushed)</t>
  </si>
  <si>
    <r>
      <t>Başta çarpma,</t>
    </r>
    <r>
      <rPr>
        <sz val="9"/>
        <rFont val="Arial"/>
        <family val="2"/>
        <charset val="162"/>
      </rPr>
      <t xml:space="preserve"> </t>
    </r>
    <r>
      <rPr>
        <b/>
        <sz val="9"/>
        <rFont val="Arial"/>
        <family val="2"/>
        <charset val="162"/>
      </rPr>
      <t>(Travma sonucu meydana gelen yara ve bereler beyin yırtık, kanama ve ezilmeleri)</t>
    </r>
  </si>
  <si>
    <t>Superficial injuries (including abrasions,blisters (non-thermal), contusions, puncture wounds (without major open wounds),insect bites (non-venomous)</t>
  </si>
  <si>
    <t>Yüzeysel yaralar [sıyrıklar, hafif yanma sonucu deri kabarması, (termal olmayanlar), çürükler, kesik yaralar (büyük yara olmaksızın), böcek ısırıkları (zehirsiz)]</t>
  </si>
  <si>
    <r>
      <t xml:space="preserve">       </t>
    </r>
    <r>
      <rPr>
        <sz val="9"/>
        <rFont val="Arial"/>
        <family val="2"/>
        <charset val="162"/>
      </rPr>
      <t xml:space="preserve"> Superficial injuries and open wounds</t>
    </r>
  </si>
  <si>
    <t xml:space="preserve">Sprains and strains </t>
  </si>
  <si>
    <t>Bütün eklemlerde bitişik adalelerdeki burkulma ve incinmeler</t>
  </si>
  <si>
    <t>Dislocations and subluxations</t>
  </si>
  <si>
    <t>Çıkıklar ve kısmi çıkıklar</t>
  </si>
  <si>
    <t>Types of dislocation</t>
  </si>
  <si>
    <t>Bütün kemiklerdeki kırıksız çıkıklar</t>
  </si>
  <si>
    <t xml:space="preserve">          Dislocations, sprains and strains (Including avulsions, lacerations, sprains, 
          strains, traumatic haemarthroses, ruptures, subluxations and tears of joints 
          and ligaments) </t>
  </si>
  <si>
    <t>Other fractures (dislocated, displaced)</t>
  </si>
  <si>
    <t>130 -    Diğer kırıklar (yer değiştirmiş kırıklar ve çıkıklı kırıklar)</t>
  </si>
  <si>
    <t>Enviroment fractures (Lower and upper Extremities)</t>
  </si>
  <si>
    <t>Etraf kırıkları (alt ve üst ekstremite kırıkları)</t>
  </si>
  <si>
    <t>Waist bone, ribbed and carcase fractures</t>
  </si>
  <si>
    <t>Bel kemiği, kaburga ve gövde kırıkları</t>
  </si>
  <si>
    <t>Head, facial and neck fractures</t>
  </si>
  <si>
    <t xml:space="preserve"> Kafa, yüz ve boyun kırıkları</t>
  </si>
  <si>
    <r>
      <t>120 -  Açık kırıklar</t>
    </r>
    <r>
      <rPr>
        <sz val="9"/>
        <rFont val="Arial"/>
        <family val="2"/>
        <charset val="162"/>
      </rPr>
      <t xml:space="preserve"> - Open fractures</t>
    </r>
  </si>
  <si>
    <t>Kafa, yüz ve boyun kırıkları</t>
  </si>
  <si>
    <r>
      <t>110 -  Kapalı kırıklar</t>
    </r>
    <r>
      <rPr>
        <sz val="9"/>
        <rFont val="Arial"/>
        <family val="2"/>
        <charset val="162"/>
      </rPr>
      <t xml:space="preserve"> - Closed fractures</t>
    </r>
  </si>
  <si>
    <t>Tablo:3.10/1</t>
  </si>
  <si>
    <t>Table  3.10-Distribution of Employment Injuries by the Type of Injury [Under Article 4-1/a of Act 5510], 2012</t>
  </si>
  <si>
    <t>Tablo 3.10- 5510 Sayılı Kanunun 4-1/a Maddesi Kapsamındaki Aktif Sigortalıların İş Kazaları Sonucu Oluşan Yaralarının Çeşidi, 2012</t>
  </si>
  <si>
    <t>BÖLÜM III</t>
  </si>
  <si>
    <t>PART III</t>
  </si>
  <si>
    <t>İŞ KAZASI VE MESLEK HASTALIĞI İSTATİSTİKLERİ</t>
  </si>
  <si>
    <t>Tablo 3.1- 5510 Sayılı Kanunun 4-1/a Maddesi Kapsamındaki Aktif Sigortalılardan İşlemi Tamamlanan İş Kazaları, Meslek Hastalıkları, Sürekli İş Göremezlik, Ölüm Vak'aları Ve Standardize İş Kazası Oranlarının Faaliyet Gruplarına Ve Cinsiyete Göre Dağılımı, 2012</t>
  </si>
  <si>
    <r>
      <t xml:space="preserve">Faaliyet kodu
</t>
    </r>
    <r>
      <rPr>
        <sz val="9"/>
        <rFont val="Arial"/>
        <family val="2"/>
        <charset val="162"/>
      </rPr>
      <t>Activity code</t>
    </r>
  </si>
  <si>
    <r>
      <t xml:space="preserve">Sürekli iş göremezlik sayısı
</t>
    </r>
    <r>
      <rPr>
        <sz val="9"/>
        <rFont val="Arial"/>
        <family val="2"/>
        <charset val="162"/>
      </rPr>
      <t xml:space="preserve">Number of permanent incapacity </t>
    </r>
  </si>
  <si>
    <r>
      <t xml:space="preserve">Standardize iş kazası oranı% (*)                       </t>
    </r>
    <r>
      <rPr>
        <sz val="9"/>
        <rFont val="Arial"/>
        <family val="2"/>
        <charset val="162"/>
      </rPr>
      <t>Standardized employment injury rates % (*)</t>
    </r>
  </si>
  <si>
    <r>
      <t xml:space="preserve">Top.    </t>
    </r>
    <r>
      <rPr>
        <sz val="9"/>
        <rFont val="Arial"/>
        <family val="2"/>
        <charset val="162"/>
      </rPr>
      <t>Total</t>
    </r>
  </si>
  <si>
    <r>
      <t xml:space="preserve">İş kazası sayısı                       </t>
    </r>
    <r>
      <rPr>
        <sz val="9"/>
        <rFont val="Arial"/>
        <family val="2"/>
        <charset val="162"/>
      </rPr>
      <t xml:space="preserve">   Number of  employment injuries</t>
    </r>
  </si>
  <si>
    <r>
      <t xml:space="preserve">Not: Faaliyet gruplarının ingilizceleri ektedir.    </t>
    </r>
    <r>
      <rPr>
        <sz val="8"/>
        <rFont val="Arial"/>
        <family val="2"/>
        <charset val="162"/>
      </rPr>
      <t>Note: For english names of branches of activities see appendix.</t>
    </r>
  </si>
  <si>
    <r>
      <t xml:space="preserve">Standardize iş kazası oranı % (*)                       </t>
    </r>
    <r>
      <rPr>
        <sz val="9"/>
        <rFont val="Arial"/>
        <family val="2"/>
        <charset val="162"/>
      </rPr>
      <t>Standardized employment injury rates % (*)</t>
    </r>
  </si>
  <si>
    <r>
      <t xml:space="preserve">Toplam
</t>
    </r>
    <r>
      <rPr>
        <sz val="9"/>
        <rFont val="Arial"/>
        <family val="2"/>
        <charset val="162"/>
      </rPr>
      <t>Total</t>
    </r>
  </si>
  <si>
    <r>
      <t xml:space="preserve">Faaliyet grupları
</t>
    </r>
    <r>
      <rPr>
        <sz val="9"/>
        <rFont val="Arial"/>
        <family val="2"/>
        <charset val="162"/>
      </rPr>
      <t>(Nace sınıflamasına göre)
Branches of activities by nace codes</t>
    </r>
  </si>
  <si>
    <r>
      <t xml:space="preserve">İş  kazası
</t>
    </r>
    <r>
      <rPr>
        <sz val="9"/>
        <rFont val="Arial"/>
        <family val="2"/>
        <charset val="162"/>
      </rPr>
      <t>Employment injuries</t>
    </r>
  </si>
  <si>
    <r>
      <t xml:space="preserve">Meslek hastalığı
</t>
    </r>
    <r>
      <rPr>
        <sz val="9"/>
        <rFont val="Arial"/>
        <family val="2"/>
        <charset val="162"/>
      </rPr>
      <t>Occupational diseases</t>
    </r>
  </si>
  <si>
    <r>
      <t xml:space="preserve">Bilinmeyen - </t>
    </r>
    <r>
      <rPr>
        <sz val="9"/>
        <rFont val="Arial"/>
        <family val="2"/>
        <charset val="162"/>
      </rPr>
      <t>Unknown</t>
    </r>
  </si>
  <si>
    <r>
      <t xml:space="preserve">T O P L A M - </t>
    </r>
    <r>
      <rPr>
        <sz val="9"/>
        <rFont val="Arial"/>
        <family val="2"/>
        <charset val="162"/>
      </rPr>
      <t>Total</t>
    </r>
  </si>
  <si>
    <r>
      <t xml:space="preserve">Not: Faaliyet gruplarının ingilizceleri ektedir. 
</t>
    </r>
    <r>
      <rPr>
        <sz val="8"/>
        <rFont val="Arial"/>
        <family val="2"/>
        <charset val="162"/>
      </rPr>
      <t>Note:</t>
    </r>
    <r>
      <rPr>
        <b/>
        <sz val="8"/>
        <rFont val="Arial"/>
        <family val="2"/>
        <charset val="162"/>
      </rPr>
      <t xml:space="preserve"> </t>
    </r>
    <r>
      <rPr>
        <sz val="8"/>
        <rFont val="Arial"/>
        <family val="2"/>
        <charset val="162"/>
      </rPr>
      <t>For english names of branches of activities see appendix</t>
    </r>
  </si>
  <si>
    <r>
      <t xml:space="preserve">Toplam                    </t>
    </r>
    <r>
      <rPr>
        <sz val="9"/>
        <rFont val="Arial"/>
        <family val="2"/>
        <charset val="162"/>
      </rPr>
      <t>Total</t>
    </r>
  </si>
  <si>
    <r>
      <t xml:space="preserve">İl kodları
</t>
    </r>
    <r>
      <rPr>
        <sz val="9"/>
        <rFont val="Arial"/>
        <family val="2"/>
        <charset val="162"/>
      </rPr>
      <t>Province codes</t>
    </r>
  </si>
  <si>
    <r>
      <t xml:space="preserve">İller
</t>
    </r>
    <r>
      <rPr>
        <sz val="9"/>
        <rFont val="Arial"/>
        <family val="2"/>
        <charset val="162"/>
      </rPr>
      <t>Provinces</t>
    </r>
  </si>
  <si>
    <r>
      <t>İl kodları</t>
    </r>
    <r>
      <rPr>
        <sz val="9"/>
        <rFont val="Arial"/>
        <family val="2"/>
        <charset val="162"/>
      </rPr>
      <t xml:space="preserve">
Province codes</t>
    </r>
  </si>
  <si>
    <t>Table 3.5- Distribution of the Employment Injury Cases of Insured  Persons by Age Groups and Gender [Under Article 4-1/a of Act 5510], 2011-2012</t>
  </si>
  <si>
    <r>
      <t xml:space="preserve">Ağırlıklı ortalama yaş
</t>
    </r>
    <r>
      <rPr>
        <sz val="9"/>
        <rFont val="Arial"/>
        <family val="2"/>
        <charset val="162"/>
      </rPr>
      <t>Weighted average age</t>
    </r>
  </si>
  <si>
    <t>Meslek hastalığı</t>
  </si>
  <si>
    <r>
      <t xml:space="preserve">Kazaların sebepleri                                                                                                                  </t>
    </r>
    <r>
      <rPr>
        <sz val="9"/>
        <rFont val="Arial"/>
        <family val="2"/>
        <charset val="162"/>
      </rPr>
      <t>Type of accident</t>
    </r>
  </si>
  <si>
    <r>
      <t xml:space="preserve">Kod no
</t>
    </r>
    <r>
      <rPr>
        <sz val="9"/>
        <rFont val="Arial"/>
        <family val="2"/>
        <charset val="162"/>
      </rPr>
      <t>Code no</t>
    </r>
  </si>
  <si>
    <r>
      <t xml:space="preserve">Yaranın çeşidi
</t>
    </r>
    <r>
      <rPr>
        <sz val="9"/>
        <rFont val="Arial"/>
        <family val="2"/>
        <charset val="162"/>
      </rPr>
      <t>Type of injury</t>
    </r>
  </si>
  <si>
    <r>
      <t>100- Kırıklar</t>
    </r>
    <r>
      <rPr>
        <sz val="9"/>
        <rFont val="Arial"/>
        <family val="2"/>
        <charset val="162"/>
      </rPr>
      <t>-  Fractures</t>
    </r>
  </si>
  <si>
    <t>200- Çıkıklar, burkulma ve incinmeler- (Kopma, yırtılma, burkulma, 
          incinme, eklem içindeki kanamalar (lif kopması), rüptür, yırtık, tam olmayan 
          kısmi çıkıklar, bağların ve birleşme yerlerinin yırtılması)</t>
  </si>
  <si>
    <t>300- Yüzeysel yaralanmalar ve açık yaralar</t>
  </si>
  <si>
    <t>400- Ezik ve çürükler</t>
  </si>
  <si>
    <t>500- Göze veya doğal vücut boşluklarına yabancı cisim kaçması</t>
  </si>
  <si>
    <t xml:space="preserve">600- Sarsıntı ve iç yaralanmalar Patlama sonucu yaralanmalar, çürük, sarsıntı
        ve ezilmeler, göğüs ve karın içindeki organlarda (akciğer kalp, mide, karaciğer, 
        dalak ve böbrek gibi) vurma ve çarpma neticesi meydana gelen arazlar, doku
        yıkımı, yırtık,doku içinde kan ve serum toplanması, delinmeler ve kopmalar </t>
  </si>
  <si>
    <t>700- Yanmalar, kimyasal yanma, kaynar su ile haşlanma ve donma</t>
  </si>
  <si>
    <t>800- Akut zehirlenmeler ve enfeksiyonlar</t>
  </si>
  <si>
    <t>900- Yaraların belirlenmiş diğer tipleri</t>
  </si>
  <si>
    <t>1000- Tipi belirtilmemiş ya da sınıflanmamış yaralanmalar</t>
  </si>
  <si>
    <r>
      <t xml:space="preserve">  1 Gün
  </t>
    </r>
    <r>
      <rPr>
        <sz val="9"/>
        <rFont val="Arial"/>
        <family val="2"/>
        <charset val="162"/>
      </rPr>
      <t>1 Day</t>
    </r>
  </si>
  <si>
    <r>
      <t xml:space="preserve">  2-7 Gün
  </t>
    </r>
    <r>
      <rPr>
        <sz val="9"/>
        <rFont val="Arial"/>
        <family val="2"/>
        <charset val="162"/>
      </rPr>
      <t>2-7 Day</t>
    </r>
  </si>
  <si>
    <r>
      <t xml:space="preserve">  8-30 Gün
  </t>
    </r>
    <r>
      <rPr>
        <sz val="9"/>
        <rFont val="Arial"/>
        <family val="2"/>
        <charset val="162"/>
      </rPr>
      <t>8 - 30 Days</t>
    </r>
  </si>
  <si>
    <r>
      <t xml:space="preserve">1 Aydan fazla - 3 Ay (Dahil)
</t>
    </r>
    <r>
      <rPr>
        <sz val="9"/>
        <rFont val="Arial"/>
        <family val="2"/>
        <charset val="162"/>
      </rPr>
      <t>More than a month-3 months</t>
    </r>
  </si>
  <si>
    <r>
      <t xml:space="preserve">3 Aydan fazla -  1Yıl (Dahil)
</t>
    </r>
    <r>
      <rPr>
        <sz val="9"/>
        <rFont val="Arial"/>
        <family val="2"/>
        <charset val="162"/>
      </rPr>
      <t>More than 3 Months - 1 Year</t>
    </r>
  </si>
  <si>
    <r>
      <t xml:space="preserve">1 Yıldan fazla-  2 Yıl (Dahil)
</t>
    </r>
    <r>
      <rPr>
        <sz val="9"/>
        <rFont val="Arial"/>
        <family val="2"/>
        <charset val="162"/>
      </rPr>
      <t>More than a year- 2 Years</t>
    </r>
  </si>
  <si>
    <r>
      <t xml:space="preserve">2 Yıldan fazla-  5 Yıl  (Dahil)
</t>
    </r>
    <r>
      <rPr>
        <sz val="9"/>
        <rFont val="Arial"/>
        <family val="2"/>
        <charset val="162"/>
      </rPr>
      <t>More than 2 years-5 Years</t>
    </r>
  </si>
  <si>
    <r>
      <t xml:space="preserve">5 Yıldan fazla-  10 Yıl (Dahil)
</t>
    </r>
    <r>
      <rPr>
        <sz val="9"/>
        <rFont val="Arial"/>
        <family val="2"/>
        <charset val="162"/>
      </rPr>
      <t>More than 5 years-10 Years</t>
    </r>
  </si>
  <si>
    <r>
      <t xml:space="preserve">10+  Yıl 
</t>
    </r>
    <r>
      <rPr>
        <sz val="9"/>
        <rFont val="Arial"/>
        <family val="2"/>
        <charset val="162"/>
      </rPr>
      <t>10+ Years</t>
    </r>
  </si>
  <si>
    <t xml:space="preserve">  1 Gün</t>
  </si>
  <si>
    <t xml:space="preserve">  2-7 Gün</t>
  </si>
  <si>
    <t xml:space="preserve">  8-30 Gün</t>
  </si>
  <si>
    <t>1 Aydan fazla - 3 Ay (Dahil)</t>
  </si>
  <si>
    <t>3 Aydan fazla -  1Yıl (Dahil)</t>
  </si>
  <si>
    <t>1 Yıldan fazla-  2 Yıl (Dahil)</t>
  </si>
  <si>
    <t>2 Yıldan fazla-  5 Yıl  (Dahil)</t>
  </si>
  <si>
    <t>5 Yıldan fazla-  10 Yıl (Dahil)</t>
  </si>
  <si>
    <t>10+  Yıl</t>
  </si>
  <si>
    <r>
      <t>Bilinmeyen-</t>
    </r>
    <r>
      <rPr>
        <sz val="8"/>
        <rFont val="Arial"/>
        <family val="2"/>
        <charset val="162"/>
      </rPr>
      <t>Unknown</t>
    </r>
  </si>
  <si>
    <r>
      <t xml:space="preserve">İş kazası
</t>
    </r>
    <r>
      <rPr>
        <sz val="9"/>
        <rFont val="Arial"/>
        <family val="2"/>
        <charset val="162"/>
      </rPr>
      <t>Employment injuries</t>
    </r>
  </si>
  <si>
    <r>
      <t xml:space="preserve">Ağırlıklı ortalama yaş              </t>
    </r>
    <r>
      <rPr>
        <sz val="9"/>
        <rFont val="Arial"/>
        <family val="2"/>
        <charset val="162"/>
      </rPr>
      <t>Weighted average age</t>
    </r>
  </si>
  <si>
    <r>
      <t xml:space="preserve">İş göremezlik dereceleri                              </t>
    </r>
    <r>
      <rPr>
        <sz val="9"/>
        <rFont val="Arial"/>
        <family val="2"/>
        <charset val="162"/>
      </rPr>
      <t xml:space="preserve">                Incapacity levels</t>
    </r>
  </si>
  <si>
    <r>
      <rPr>
        <b/>
        <sz val="9"/>
        <rFont val="Arial"/>
        <family val="2"/>
        <charset val="162"/>
      </rPr>
      <t xml:space="preserve">Yıllar
</t>
    </r>
    <r>
      <rPr>
        <sz val="9"/>
        <rFont val="Arial"/>
        <family val="2"/>
        <charset val="162"/>
      </rPr>
      <t>Years</t>
    </r>
  </si>
  <si>
    <r>
      <rPr>
        <b/>
        <sz val="9"/>
        <rFont val="Arial"/>
        <family val="2"/>
        <charset val="162"/>
      </rPr>
      <t>Toplam</t>
    </r>
    <r>
      <rPr>
        <sz val="9"/>
        <rFont val="Arial"/>
        <family val="2"/>
        <charset val="162"/>
      </rPr>
      <t xml:space="preserve">
Total</t>
    </r>
  </si>
  <si>
    <r>
      <rPr>
        <b/>
        <sz val="9"/>
        <rFont val="Arial"/>
        <family val="2"/>
        <charset val="162"/>
      </rPr>
      <t>Eşler</t>
    </r>
    <r>
      <rPr>
        <sz val="9"/>
        <rFont val="Arial"/>
        <family val="2"/>
        <charset val="162"/>
      </rPr>
      <t xml:space="preserve">
Spouses</t>
    </r>
  </si>
  <si>
    <r>
      <rPr>
        <b/>
        <sz val="9"/>
        <rFont val="Arial"/>
        <family val="2"/>
        <charset val="162"/>
      </rPr>
      <t>Çocuklar</t>
    </r>
    <r>
      <rPr>
        <sz val="9"/>
        <rFont val="Arial"/>
        <family val="2"/>
        <charset val="162"/>
      </rPr>
      <t xml:space="preserve">
Children</t>
    </r>
  </si>
  <si>
    <r>
      <rPr>
        <b/>
        <sz val="9"/>
        <rFont val="Arial"/>
        <family val="2"/>
        <charset val="162"/>
      </rPr>
      <t>Ana ve babalar</t>
    </r>
    <r>
      <rPr>
        <sz val="9"/>
        <rFont val="Arial"/>
        <family val="2"/>
        <charset val="162"/>
      </rPr>
      <t xml:space="preserve">
Parents</t>
    </r>
  </si>
  <si>
    <r>
      <rPr>
        <b/>
        <sz val="9"/>
        <rFont val="Arial"/>
        <family val="2"/>
        <charset val="162"/>
      </rPr>
      <t>Kadın eş</t>
    </r>
    <r>
      <rPr>
        <sz val="9"/>
        <rFont val="Arial"/>
        <family val="2"/>
        <charset val="162"/>
      </rPr>
      <t xml:space="preserve">
Wife</t>
    </r>
  </si>
  <si>
    <r>
      <rPr>
        <b/>
        <sz val="9"/>
        <rFont val="Arial"/>
        <family val="2"/>
        <charset val="162"/>
      </rPr>
      <t>Erkek eş</t>
    </r>
    <r>
      <rPr>
        <sz val="9"/>
        <rFont val="Arial"/>
        <family val="2"/>
        <charset val="162"/>
      </rPr>
      <t xml:space="preserve">
Husband</t>
    </r>
  </si>
  <si>
    <r>
      <rPr>
        <b/>
        <sz val="9"/>
        <rFont val="Arial"/>
        <family val="2"/>
        <charset val="162"/>
      </rPr>
      <t>Kız çocuk</t>
    </r>
    <r>
      <rPr>
        <sz val="9"/>
        <rFont val="Arial"/>
        <family val="2"/>
        <charset val="162"/>
      </rPr>
      <t xml:space="preserve">
Daughter</t>
    </r>
  </si>
  <si>
    <r>
      <rPr>
        <b/>
        <sz val="9"/>
        <rFont val="Arial"/>
        <family val="2"/>
        <charset val="162"/>
      </rPr>
      <t>Erkek çocuk</t>
    </r>
    <r>
      <rPr>
        <sz val="9"/>
        <rFont val="Arial"/>
        <family val="2"/>
        <charset val="162"/>
      </rPr>
      <t xml:space="preserve">
Son</t>
    </r>
  </si>
  <si>
    <r>
      <rPr>
        <b/>
        <sz val="9"/>
        <rFont val="Arial"/>
        <family val="2"/>
        <charset val="162"/>
      </rPr>
      <t>Ana</t>
    </r>
    <r>
      <rPr>
        <sz val="9"/>
        <rFont val="Arial"/>
        <family val="2"/>
        <charset val="162"/>
      </rPr>
      <t xml:space="preserve">
Mother</t>
    </r>
  </si>
  <si>
    <r>
      <rPr>
        <b/>
        <sz val="9"/>
        <rFont val="Arial"/>
        <family val="2"/>
        <charset val="162"/>
      </rPr>
      <t>Baba</t>
    </r>
    <r>
      <rPr>
        <sz val="9"/>
        <rFont val="Arial"/>
        <family val="2"/>
        <charset val="162"/>
      </rPr>
      <t xml:space="preserve">
Father</t>
    </r>
  </si>
  <si>
    <r>
      <t xml:space="preserve">Hak sahibi toplamı
</t>
    </r>
    <r>
      <rPr>
        <sz val="9"/>
        <rFont val="Arial"/>
        <family val="2"/>
        <charset val="162"/>
      </rPr>
      <t xml:space="preserve">Total of Survivors </t>
    </r>
  </si>
  <si>
    <r>
      <t xml:space="preserve">Eş
</t>
    </r>
    <r>
      <rPr>
        <sz val="9"/>
        <rFont val="Arial"/>
        <family val="2"/>
        <charset val="162"/>
      </rPr>
      <t>Spouses</t>
    </r>
  </si>
  <si>
    <r>
      <t xml:space="preserve">Çocuk
</t>
    </r>
    <r>
      <rPr>
        <sz val="9"/>
        <rFont val="Arial"/>
        <family val="2"/>
        <charset val="162"/>
      </rPr>
      <t>Children</t>
    </r>
  </si>
  <si>
    <r>
      <t xml:space="preserve">Ana ve baba
</t>
    </r>
    <r>
      <rPr>
        <sz val="9"/>
        <rFont val="Arial"/>
        <family val="2"/>
        <charset val="162"/>
      </rPr>
      <t>Parents</t>
    </r>
  </si>
  <si>
    <r>
      <t xml:space="preserve">Sürekli iş göremezlik geliri alanlar
</t>
    </r>
    <r>
      <rPr>
        <sz val="9"/>
        <rFont val="Arial"/>
        <family val="2"/>
        <charset val="162"/>
      </rPr>
      <t>Permanent incapacity income</t>
    </r>
  </si>
  <si>
    <r>
      <t xml:space="preserve">Kendisi
</t>
    </r>
    <r>
      <rPr>
        <sz val="9"/>
        <rFont val="Arial"/>
        <family val="2"/>
        <charset val="162"/>
      </rPr>
      <t>Itself</t>
    </r>
  </si>
  <si>
    <t>Table 3.13- 5510 Sayılı Kanunun 4-1/a Maddesi Kapsamındaki Aktif Sigortalıların Meslek Hastalıklarının İş Yerinde Çalışan Sigortalı Sayılarına Göre Dağılımı Ve Oranı, 2011-2012</t>
  </si>
  <si>
    <t>Table 3.13- Distribution of Occupational Diseases by the Number of Insured  Persons  in the Workplace [Under Article 4-1/a of Act 5510], 2011-2012</t>
  </si>
  <si>
    <t>Tablo 3.14- 5510 Sayılı Kanunun 4-1/a Maddesi Kapsamındaki Aktif Sigortalıların İş Kazası Ve Meslek Hastalığı Vakalarının Sigortalının Son İşveren Nezdindeki Çalışma Süresine Göre Dağılımı, 2012</t>
  </si>
  <si>
    <t>Table 3.14-Distribution of Employment  Injuries and Occupational Diseases by Working Period of the Insured Persons at the Last Workplace [Under Article 4-1/a of Act 5510], 2012</t>
  </si>
  <si>
    <r>
      <t xml:space="preserve">İş kazası ağırlık hızı 
</t>
    </r>
    <r>
      <rPr>
        <sz val="9"/>
        <rFont val="Arial"/>
        <family val="2"/>
        <charset val="162"/>
      </rPr>
      <t>Weight rate of employment injuries (**)</t>
    </r>
  </si>
  <si>
    <t>1.000.000=</t>
  </si>
  <si>
    <t>base for proportion of number of total lost workdays per 1.000.000 working hours.</t>
  </si>
  <si>
    <t>Çalışılan 1.000.000 iş saatinde iş kazası nedeniyle kaybolan iş saatini bulmak için kullanılır.</t>
  </si>
  <si>
    <r>
      <t>I METHOD :</t>
    </r>
    <r>
      <rPr>
        <sz val="8.5"/>
        <rFont val="Arial"/>
        <family val="2"/>
        <charset val="162"/>
      </rPr>
      <t xml:space="preserve"> This method  represents the number of lost workdays per 1.000.000 working hours </t>
    </r>
  </si>
  <si>
    <t xml:space="preserve"> = TLD / (NDPA*8) *1.000.000</t>
  </si>
  <si>
    <t xml:space="preserve">=TGK /(PTEGS*8)*1.000.000 </t>
  </si>
  <si>
    <r>
      <t xml:space="preserve">I.YÖNTEM: </t>
    </r>
    <r>
      <rPr>
        <sz val="8.5"/>
        <rFont val="Arial"/>
        <family val="2"/>
        <charset val="162"/>
      </rPr>
      <t>Bir takvim yılında çalışılan 1.000.000 saatte kaç iş gününün iş kazası nedeniyle  kaybedildiğini gösterir.</t>
    </r>
  </si>
  <si>
    <r>
      <t>I METHOD :</t>
    </r>
    <r>
      <rPr>
        <sz val="8.5"/>
        <rFont val="Arial"/>
        <family val="2"/>
        <charset val="162"/>
      </rPr>
      <t xml:space="preserve"> This method represents the number of injuries per 1.000.000 working hours ,</t>
    </r>
  </si>
  <si>
    <t xml:space="preserve"> = İKS /(PTEGS*8)*1.000.000 </t>
  </si>
  <si>
    <t>= NEI / (NDPA*8) *1.000.000</t>
  </si>
  <si>
    <t xml:space="preserve"> =NEI / (NDPA*8)*225.000</t>
  </si>
  <si>
    <r>
      <t xml:space="preserve">I.YÖNTEM: </t>
    </r>
    <r>
      <rPr>
        <sz val="8.5"/>
        <rFont val="Arial"/>
        <family val="2"/>
        <charset val="162"/>
      </rPr>
      <t>Bir takvim yılında çalışılan 1.000.000 iş saatine karşılık kaç kaza olduğu gösterir.</t>
    </r>
  </si>
  <si>
    <t>2012 yıl sonu itibariyle toplam sürekli işgöremezlik derece toplamı</t>
  </si>
  <si>
    <r>
      <t xml:space="preserve">2012 yıl sonu itibariyle geçici iş göremezlik süresi (gün) 
</t>
    </r>
    <r>
      <rPr>
        <sz val="9"/>
        <rFont val="Arial"/>
        <family val="2"/>
        <charset val="162"/>
      </rPr>
      <t>Dura. of temp. incap.for work (days)</t>
    </r>
  </si>
  <si>
    <r>
      <t xml:space="preserve">2012 yıl sonu itibariyle ölüm vaka sayısı
 </t>
    </r>
    <r>
      <rPr>
        <sz val="9"/>
        <rFont val="Arial"/>
        <family val="2"/>
        <charset val="162"/>
      </rPr>
      <t>Number of death</t>
    </r>
  </si>
  <si>
    <r>
      <t xml:space="preserve">Eşler
</t>
    </r>
    <r>
      <rPr>
        <sz val="9"/>
        <rFont val="Arial"/>
        <family val="2"/>
        <charset val="162"/>
      </rPr>
      <t>Spouses</t>
    </r>
  </si>
  <si>
    <r>
      <t xml:space="preserve">Çocuklar
</t>
    </r>
    <r>
      <rPr>
        <sz val="9"/>
        <rFont val="Arial"/>
        <family val="2"/>
        <charset val="162"/>
      </rPr>
      <t>Children</t>
    </r>
  </si>
  <si>
    <r>
      <t xml:space="preserve">Ana-Babalar
</t>
    </r>
    <r>
      <rPr>
        <sz val="9"/>
        <rFont val="Arial"/>
        <family val="2"/>
        <charset val="162"/>
      </rPr>
      <t>Parents</t>
    </r>
  </si>
  <si>
    <r>
      <t xml:space="preserve">Kadın eş
</t>
    </r>
    <r>
      <rPr>
        <sz val="9"/>
        <rFont val="Arial"/>
        <family val="2"/>
        <charset val="162"/>
      </rPr>
      <t>Wife</t>
    </r>
  </si>
  <si>
    <r>
      <t xml:space="preserve">Erkek eş </t>
    </r>
    <r>
      <rPr>
        <sz val="9"/>
        <rFont val="Arial"/>
        <family val="2"/>
        <charset val="162"/>
      </rPr>
      <t>Husband</t>
    </r>
  </si>
  <si>
    <r>
      <t xml:space="preserve">Baba
</t>
    </r>
    <r>
      <rPr>
        <sz val="9"/>
        <rFont val="Arial"/>
        <family val="2"/>
        <charset val="162"/>
      </rPr>
      <t>Father</t>
    </r>
  </si>
  <si>
    <r>
      <t>Yatarak  -</t>
    </r>
    <r>
      <rPr>
        <sz val="9"/>
        <rFont val="Arial"/>
        <family val="2"/>
        <charset val="162"/>
      </rPr>
      <t xml:space="preserve"> Inpatient</t>
    </r>
  </si>
  <si>
    <r>
      <t xml:space="preserve">Ayaktan - </t>
    </r>
    <r>
      <rPr>
        <sz val="9"/>
        <rFont val="Arial"/>
        <family val="2"/>
        <charset val="162"/>
      </rPr>
      <t>Outpatient</t>
    </r>
  </si>
  <si>
    <r>
      <rPr>
        <b/>
        <sz val="9"/>
        <rFont val="Arial"/>
        <family val="2"/>
        <charset val="162"/>
      </rPr>
      <t>Ortalama geçici iş göremezlik süreleri</t>
    </r>
    <r>
      <rPr>
        <sz val="9"/>
        <rFont val="Arial"/>
        <family val="2"/>
        <charset val="162"/>
      </rPr>
      <t xml:space="preserve">
Average temporary incapacity days</t>
    </r>
  </si>
  <si>
    <r>
      <t xml:space="preserve">Ortalama geçici iş göremezlik süreleri
</t>
    </r>
    <r>
      <rPr>
        <sz val="9"/>
        <rFont val="Arial"/>
        <family val="2"/>
        <charset val="162"/>
      </rPr>
      <t>Average temporary incapacity days</t>
    </r>
  </si>
  <si>
    <r>
      <t xml:space="preserve">Erkek
</t>
    </r>
    <r>
      <rPr>
        <sz val="10"/>
        <rFont val="Arial"/>
        <family val="2"/>
        <charset val="162"/>
      </rPr>
      <t>Male</t>
    </r>
  </si>
  <si>
    <r>
      <t xml:space="preserve">Kadın
</t>
    </r>
    <r>
      <rPr>
        <sz val="10"/>
        <rFont val="Arial"/>
        <family val="2"/>
        <charset val="162"/>
      </rPr>
      <t>Female</t>
    </r>
  </si>
  <si>
    <t>Tablo 3.3- 5510 Sayılı Kanunun 4-1/a Maddesi Kapsamındaki Aktif Sigortalılardan İşlemi Tamamlanan İş Kazaları, Meslek Hastalıkları, Sürekli İş Göremezlik ve Ölüm Vak'alarının İllere ve Cinsiyete Göre Dağılımı, 2012</t>
  </si>
  <si>
    <t>Tablo 3.4- 5510 Sayılı Kanunun 4-1/a Maddesi Kapsamındaki Aktif Sigortalılardan İşlemi Tamamlanan İş Kazaları ve Meslek Hastalıkları Vak'aları Sonucu Toplam Geçici İş Göremezlik Süreleri İle Hastanede Geçen Günlerin İllere ve Cinsiyete Göre Dağılımı, 2012</t>
  </si>
  <si>
    <t>Tablo 3.5- 5510 Sayılı Kanunun 4-1/a Maddesi Kapsamındaki Aktif Sigortalıların İş Kazaları Vakalarının Yaş Gruplarına ve Cinsiyete Göre Dağılımı, 2011-2012</t>
  </si>
  <si>
    <t>Table 3.3- Number of Employment Injuries and Occupational Diseases, Permanent Incapacity and Death Cases, Whose Procedures are Completed by Provinces and Gender [Under Article 4-1/a of Act 5510], 2012</t>
  </si>
  <si>
    <t>Table 3.1- Distribution of the Cases of Employment Injuries and Occupational Diseases, Permanent Incapacity and Death Whose Procedures are Completed and the Standardized Employment Injury Rates  by Branches of Activities and Gender [Under Article 4-1/a of Act 5510], 2012</t>
  </si>
  <si>
    <t>Table 3.6- Cases of Occupational Diseases  by Age Groups and Gender [Under Article 4-1/a of Act 5510], 2011-2012</t>
  </si>
  <si>
    <t>Table 3.7- Cases of Employment Injuries and Occupational Diseases by the Occupation and Gender [Under Article 4-1/a of Act 5510], 2012</t>
  </si>
  <si>
    <t>Tablo 3.19- 5510 Sayılı Kanunun 4-1/a Maddesi Kapsamındaki Aktif Sigortalıların Sürekli İş Göremezlik Sebebinin İş Kazası ve Meslek Hastalığına Göre Dağılımı, 2008-2012</t>
  </si>
  <si>
    <t>Tablo 3.22- 5510 Sayılı Kanunun 4-1/a Maddesi Kapsamındaki Aktif Sigortalılardan İş Kazası veya Meslek Hastalığı Sonucu Ölenlerin Cinsiyet ve Yaş Gruplarına Göre Dağılımı, 2012</t>
  </si>
  <si>
    <t>Table 3.23- Distribution of Permanent Incapacity by Their Incapacity Level [Under Article 4-1/a of Act 5510], 2011-2012</t>
  </si>
  <si>
    <t>Tablo 3.29- 5510 Sayılı Kanunun 4-1/a Maddesi Kapsamındaki Sigortalılardan İş Kazaları İle Meslek Hastalıkları Sigortasından Ölüm Geliri Alan Hak Sahiplerinin Yaş Gruplarına Göre Dağılımı, 2012</t>
  </si>
  <si>
    <t>Tablo 3.30- İş Kazası Sıklık (*) ve Ağırlık (**) Hızları, 2012</t>
  </si>
  <si>
    <t>Duran bir motorlu taşıt sebebiyle veya üzerinde olan kazalar</t>
  </si>
  <si>
    <t xml:space="preserve">         Exposure to or contact with harmful substances or radiations</t>
  </si>
  <si>
    <t>Tablo 3.21- 5510 Sayılı Kanunun 4-1/a Maddesi Kapsamındaki Aktif Sigortalılardan Yıl İçinde Sürekli İş Göremezlik Durumuna Girenlerin Cinsiyet ve Yaş Gruplarına Göre Dağılımı, 2012</t>
  </si>
  <si>
    <t>Table 3.21-  Distribution of  Permanent Incapacity by Their Causes Within Year, Gender and Age Groups [Under Article 4-1/a of Act 5510], 2012</t>
  </si>
  <si>
    <t>Table  3.25- Number of Survivors Awarded Within Year to Pensions in Case of Death of the Insured as a Result of Employment Injuries and Occupational Diseases [Under Article 4-1/a of Act 5510], 2008-2012</t>
  </si>
  <si>
    <t>Tablo 3.25- 5510 Sayılı Kanunun 4-1/a Maddesi Kapsamındaki Aktif Sigortalılardan İş Kazası veya Meslek Hastalığı Sonucu Ölenlerin Yıl İçinde Gelir Bağlanan Hak Sahipleri Sayısı, 2008-2012</t>
  </si>
  <si>
    <t>Not: Gelir bağlanan hak sahiplerinin sayısı sadece o yıl ölenlerin haksahipleri değil, geçmiş yıllardan işlemleri devam edip yıl içinde gelir bağlanan kişileri de kapsamaktadır.</t>
  </si>
  <si>
    <t xml:space="preserve">Note: The number contains the survivors of the deceased whose projedures has just been completed within year. </t>
  </si>
  <si>
    <t>Tablo  3.26- 5510 Sayılı Kanunun 4-1/a Maddesi Kapsamındaki Sigortalılardan İş Kazası veya Meslek Hastalığı Sigortasından Gelir Alanların Birikimli Sayıları, 2008-2012</t>
  </si>
  <si>
    <t>Table  3.26- Number of Persons Benefitting from the Monthly incomes in Result of an Employment injury or  an Occupational Disease [Under Article 4-1/a of Act 5510], 2008-2012</t>
  </si>
  <si>
    <t>Not: Yıllar itibariyle gelir almakta olanların birikimli sayıları verilirken, bir önceki yıl sonunda birikimli gelir alanların sayısından, gelir alırken yıl içinde ölenlerin sayısı  ve herhangi bir nedenle gelir  ödemesi durdurulanların sayısı düşülüp, yıl içinde aylık almaya başlayanların sayısı eklenerek hesaplanmaktadır.</t>
  </si>
  <si>
    <t xml:space="preserve">Note: The cumulative number of pensioners from employment injury and occ.diseases at the end of year =  The cumulative number of pensioners at the end of previous year + (number of new pensioners in year) - ( number of pensioners died in year) - (number of pensioners whose payment of pension is interrupted in year because of some reason </t>
  </si>
  <si>
    <t>Tablo 3.27-  5510 Sayılı Kanunun 4-1/a Maddesi Kapsamındaki Sigortalılardan Sürekli İş Göremezlik Geliri Alanların Cinsiyet ve Yaş Gruplarına Göre Dağılımı, 2011-2012</t>
  </si>
  <si>
    <t>Table  3.27-  Distribution of Persons Benefiting from the Permanent Incapacity Income by Gender and Age Groups [Under Article 4-1/a of Act 5510], 2011-2012</t>
  </si>
  <si>
    <t>Tablo 3.28- 5510 Sayılı Kanunun 4-1/a Maddesi Kapsamındaki Sigortalılardan Sürekli İş Göremezlik Geliri Alanların Çalışma, Gelir Ve Aylık Alma Gruplara Göre Dağılımı, 2004-2012</t>
  </si>
  <si>
    <t>Table 3.28- Distribution of Those Receiving Permanent Incapacity Income According to Pensioners, Person Receiving Income and Active Insured Persons [Under Article 4-1/a of Act 5510], 2004-2012</t>
  </si>
  <si>
    <r>
      <rPr>
        <sz val="10"/>
        <color indexed="12"/>
        <rFont val="Arial"/>
        <family val="2"/>
        <charset val="162"/>
      </rPr>
      <t xml:space="preserve">   </t>
    </r>
    <r>
      <rPr>
        <u/>
        <sz val="10"/>
        <color indexed="12"/>
        <rFont val="Arial"/>
        <family val="2"/>
        <charset val="162"/>
      </rPr>
      <t xml:space="preserve"> http://www.sgk.gov.tr/wps/portal/tr/kurumsal/istatistikler/sgk_istatistik_yilliklari/!ut/p/b1/pZPJkqM4FEW_JT-AQsywFPNghAELbDYEHlI2gw0Gg-Hry1mdvejOyOxFa6eIc-PFPU-iM3pLZ9divJBiuNyuRf1xz8TcYixLURkI5BgA4DAsn4A4ZCydfwG7FwC-ORD8yTvA_isfQE565U0MNrbCWY5Ip_Q2OsyK3</t>
    </r>
  </si>
  <si>
    <t>'den indirilmiştir</t>
  </si>
</sst>
</file>

<file path=xl/styles.xml><?xml version="1.0" encoding="utf-8"?>
<styleSheet xmlns="http://schemas.openxmlformats.org/spreadsheetml/2006/main">
  <numFmts count="10">
    <numFmt numFmtId="42" formatCode="_-* #,##0\ &quot;TL&quot;_-;\-* #,##0\ &quot;TL&quot;_-;_-* &quot;-&quot;\ &quot;TL&quot;_-;_-@_-"/>
    <numFmt numFmtId="41" formatCode="_-* #,##0\ _T_L_-;\-* #,##0\ _T_L_-;_-* &quot;-&quot;\ _T_L_-;_-@_-"/>
    <numFmt numFmtId="44" formatCode="_-* #,##0.00\ &quot;TL&quot;_-;\-* #,##0.00\ &quot;TL&quot;_-;_-* &quot;-&quot;??\ &quot;TL&quot;_-;_-@_-"/>
    <numFmt numFmtId="43" formatCode="_-* #,##0.00\ _T_L_-;\-* #,##0.00\ _T_L_-;_-* &quot;-&quot;??\ _T_L_-;_-@_-"/>
    <numFmt numFmtId="164" formatCode="_(* #,##0.00_);_(* \(#,##0.00\);_(* &quot;-&quot;??_);_(@_)"/>
    <numFmt numFmtId="165" formatCode="_-* #,##0\ _T_L_-;\-* #,##0\ _T_L_-;_-* &quot;-&quot;??\ _T_L_-;_-@_-"/>
    <numFmt numFmtId="166" formatCode="0.0"/>
    <numFmt numFmtId="167" formatCode="_(* #,##0_);_(* \(#,##0\);_(* &quot;-&quot;??_);_(@_)"/>
    <numFmt numFmtId="168" formatCode="#,##0.000"/>
    <numFmt numFmtId="169" formatCode="_-* #,##0.00_-;\-* #,##0.00_-;_-* &quot;-&quot;??_-;_-@_-"/>
  </numFmts>
  <fonts count="76">
    <font>
      <sz val="10"/>
      <name val="Arial"/>
      <charset val="162"/>
    </font>
    <font>
      <b/>
      <sz val="10"/>
      <name val="Arial"/>
      <family val="2"/>
      <charset val="162"/>
    </font>
    <font>
      <sz val="10"/>
      <name val="Arial"/>
      <family val="2"/>
      <charset val="162"/>
    </font>
    <font>
      <b/>
      <sz val="9"/>
      <name val="Arial"/>
      <family val="2"/>
      <charset val="162"/>
    </font>
    <font>
      <sz val="8"/>
      <name val="Arial"/>
      <family val="2"/>
      <charset val="162"/>
    </font>
    <font>
      <b/>
      <sz val="8"/>
      <name val="Arial"/>
      <family val="2"/>
      <charset val="162"/>
    </font>
    <font>
      <b/>
      <sz val="9"/>
      <name val="Arial"/>
      <family val="2"/>
      <charset val="162"/>
    </font>
    <font>
      <sz val="9"/>
      <name val="Arial"/>
      <family val="2"/>
      <charset val="162"/>
    </font>
    <font>
      <sz val="8"/>
      <name val="Arial"/>
      <family val="2"/>
      <charset val="162"/>
    </font>
    <font>
      <b/>
      <sz val="10"/>
      <name val="Arial"/>
      <family val="2"/>
      <charset val="162"/>
    </font>
    <font>
      <b/>
      <sz val="10"/>
      <name val="Arial"/>
      <family val="2"/>
    </font>
    <font>
      <sz val="8"/>
      <name val="Arial"/>
      <family val="2"/>
    </font>
    <font>
      <sz val="10"/>
      <name val="Arial"/>
      <family val="2"/>
    </font>
    <font>
      <sz val="10"/>
      <name val="Arial"/>
      <family val="2"/>
      <charset val="162"/>
    </font>
    <font>
      <sz val="10"/>
      <color indexed="12"/>
      <name val="Arial"/>
      <family val="2"/>
      <charset val="162"/>
    </font>
    <font>
      <b/>
      <sz val="10"/>
      <color indexed="12"/>
      <name val="Arial"/>
      <family val="2"/>
      <charset val="162"/>
    </font>
    <font>
      <sz val="10"/>
      <name val="Arial"/>
      <family val="2"/>
      <charset val="162"/>
    </font>
    <font>
      <sz val="10"/>
      <name val="Arial Tur"/>
      <charset val="162"/>
    </font>
    <font>
      <sz val="8"/>
      <name val="Arial Tur"/>
      <charset val="162"/>
    </font>
    <font>
      <b/>
      <sz val="10"/>
      <name val="Arial Tur"/>
      <charset val="162"/>
    </font>
    <font>
      <b/>
      <sz val="9"/>
      <name val="Arial Tur"/>
      <charset val="162"/>
    </font>
    <font>
      <sz val="9"/>
      <name val="Arial Tur"/>
      <charset val="162"/>
    </font>
    <font>
      <b/>
      <sz val="8"/>
      <name val="Times New Roman"/>
      <family val="1"/>
    </font>
    <font>
      <sz val="9"/>
      <name val="Times New Roman"/>
      <family val="1"/>
    </font>
    <font>
      <b/>
      <sz val="7"/>
      <name val="Times New Roman"/>
      <family val="1"/>
    </font>
    <font>
      <b/>
      <sz val="10"/>
      <name val="Times New Roman"/>
      <family val="1"/>
    </font>
    <font>
      <b/>
      <sz val="9"/>
      <name val="Times New Roman"/>
      <family val="1"/>
    </font>
    <font>
      <sz val="9"/>
      <color indexed="10"/>
      <name val="Arial"/>
      <family val="2"/>
      <charset val="162"/>
    </font>
    <font>
      <sz val="10"/>
      <color indexed="10"/>
      <name val="Arial"/>
      <family val="2"/>
      <charset val="162"/>
    </font>
    <font>
      <b/>
      <sz val="10"/>
      <color indexed="10"/>
      <name val="Arial"/>
      <family val="2"/>
      <charset val="162"/>
    </font>
    <font>
      <b/>
      <sz val="7"/>
      <name val="Arial"/>
      <family val="2"/>
      <charset val="162"/>
    </font>
    <font>
      <sz val="7"/>
      <name val="Arial"/>
      <family val="2"/>
      <charset val="162"/>
    </font>
    <font>
      <sz val="10"/>
      <color indexed="9"/>
      <name val="Arial"/>
      <family val="2"/>
      <charset val="162"/>
    </font>
    <font>
      <sz val="9"/>
      <color indexed="9"/>
      <name val="Arial"/>
      <family val="2"/>
      <charset val="162"/>
    </font>
    <font>
      <b/>
      <sz val="9"/>
      <color indexed="9"/>
      <name val="Arial"/>
      <family val="2"/>
      <charset val="162"/>
    </font>
    <font>
      <b/>
      <sz val="9"/>
      <color indexed="10"/>
      <name val="Arial"/>
      <family val="2"/>
      <charset val="162"/>
    </font>
    <font>
      <b/>
      <sz val="10"/>
      <color indexed="9"/>
      <name val="Arial"/>
      <family val="2"/>
      <charset val="162"/>
    </font>
    <font>
      <sz val="8"/>
      <color indexed="10"/>
      <name val="Arial"/>
      <family val="2"/>
      <charset val="162"/>
    </font>
    <font>
      <sz val="16"/>
      <color indexed="10"/>
      <name val="Arial"/>
      <family val="2"/>
      <charset val="162"/>
    </font>
    <font>
      <b/>
      <sz val="10"/>
      <color indexed="64"/>
      <name val="Arial"/>
      <family val="2"/>
      <charset val="162"/>
    </font>
    <font>
      <sz val="8.5"/>
      <name val="Arial"/>
      <family val="2"/>
      <charset val="162"/>
    </font>
    <font>
      <b/>
      <sz val="8.5"/>
      <name val="Arial"/>
      <family val="2"/>
      <charset val="162"/>
    </font>
    <font>
      <sz val="8.5"/>
      <color indexed="8"/>
      <name val="Arial"/>
      <family val="2"/>
      <charset val="162"/>
    </font>
    <font>
      <b/>
      <sz val="20"/>
      <name val="Arial"/>
      <family val="2"/>
      <charset val="162"/>
    </font>
    <font>
      <b/>
      <sz val="20"/>
      <name val="Times New Roman"/>
      <family val="1"/>
      <charset val="162"/>
    </font>
    <font>
      <i/>
      <sz val="9"/>
      <name val="Arial"/>
      <family val="2"/>
      <charset val="162"/>
    </font>
    <font>
      <i/>
      <sz val="10"/>
      <name val="Arial"/>
      <family val="2"/>
      <charset val="162"/>
    </font>
    <font>
      <sz val="11"/>
      <color theme="1"/>
      <name val="Calibri"/>
      <family val="2"/>
      <scheme val="minor"/>
    </font>
    <font>
      <sz val="11"/>
      <color theme="0"/>
      <name val="Calibri"/>
      <family val="2"/>
      <scheme val="minor"/>
    </font>
    <font>
      <i/>
      <sz val="11"/>
      <color rgb="FF7F7F7F"/>
      <name val="Calibri"/>
      <family val="2"/>
      <scheme val="minor"/>
    </font>
    <font>
      <b/>
      <sz val="18"/>
      <color theme="3"/>
      <name val="Cambria"/>
      <family val="2"/>
      <scheme val="major"/>
    </font>
    <font>
      <sz val="11"/>
      <color rgb="FFFA7D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b/>
      <sz val="11"/>
      <color rgb="FF3F3F3F"/>
      <name val="Calibri"/>
      <family val="2"/>
      <scheme val="minor"/>
    </font>
    <font>
      <sz val="11"/>
      <color rgb="FF3F3F76"/>
      <name val="Calibri"/>
      <family val="2"/>
      <scheme val="minor"/>
    </font>
    <font>
      <b/>
      <sz val="11"/>
      <color rgb="FFFA7D00"/>
      <name val="Calibri"/>
      <family val="2"/>
      <scheme val="minor"/>
    </font>
    <font>
      <b/>
      <sz val="11"/>
      <color theme="0"/>
      <name val="Calibri"/>
      <family val="2"/>
      <scheme val="minor"/>
    </font>
    <font>
      <sz val="11"/>
      <color rgb="FF006100"/>
      <name val="Calibri"/>
      <family val="2"/>
      <scheme val="minor"/>
    </font>
    <font>
      <u/>
      <sz val="8"/>
      <color rgb="FF800080"/>
      <name val="Calibri"/>
      <family val="2"/>
      <charset val="162"/>
      <scheme val="minor"/>
    </font>
    <font>
      <u/>
      <sz val="8"/>
      <color rgb="FF0000FF"/>
      <name val="Calibri"/>
      <family val="2"/>
      <charset val="162"/>
      <scheme val="minor"/>
    </font>
    <font>
      <sz val="11"/>
      <color rgb="FF9C0006"/>
      <name val="Calibri"/>
      <family val="2"/>
      <scheme val="minor"/>
    </font>
    <font>
      <sz val="11"/>
      <color rgb="FF9C6500"/>
      <name val="Calibri"/>
      <family val="2"/>
      <scheme val="minor"/>
    </font>
    <font>
      <b/>
      <sz val="11"/>
      <color theme="1"/>
      <name val="Calibri"/>
      <family val="2"/>
      <scheme val="minor"/>
    </font>
    <font>
      <sz val="11"/>
      <color rgb="FFFF0000"/>
      <name val="Calibri"/>
      <family val="2"/>
      <scheme val="minor"/>
    </font>
    <font>
      <sz val="10"/>
      <color theme="0"/>
      <name val="Arial"/>
      <family val="2"/>
      <charset val="162"/>
    </font>
    <font>
      <sz val="9"/>
      <color theme="0"/>
      <name val="Arial"/>
      <family val="2"/>
      <charset val="162"/>
    </font>
    <font>
      <b/>
      <sz val="9"/>
      <color theme="0"/>
      <name val="Arial"/>
      <family val="2"/>
      <charset val="162"/>
    </font>
    <font>
      <sz val="10"/>
      <name val="MS Sans Serif"/>
      <family val="2"/>
      <charset val="162"/>
    </font>
    <font>
      <b/>
      <sz val="10"/>
      <color theme="0"/>
      <name val="Arial"/>
      <family val="2"/>
      <charset val="162"/>
    </font>
    <font>
      <i/>
      <sz val="10"/>
      <color theme="0"/>
      <name val="Arial"/>
      <family val="2"/>
      <charset val="162"/>
    </font>
    <font>
      <b/>
      <sz val="9"/>
      <color rgb="FF000000"/>
      <name val="Arial"/>
      <family val="2"/>
      <charset val="162"/>
    </font>
    <font>
      <sz val="9"/>
      <color rgb="FF000000"/>
      <name val="Arial"/>
      <family val="2"/>
      <charset val="162"/>
    </font>
    <font>
      <u/>
      <sz val="10"/>
      <color indexed="12"/>
      <name val="Arial"/>
      <family val="2"/>
      <charset val="162"/>
    </font>
    <font>
      <b/>
      <sz val="11"/>
      <name val="Arial"/>
      <family val="2"/>
      <charset val="162"/>
    </font>
  </fonts>
  <fills count="41">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rgb="FFF2F2F2"/>
      </patternFill>
    </fill>
    <fill>
      <patternFill patternType="solid">
        <fgColor rgb="FFFFCC99"/>
      </patternFill>
    </fill>
    <fill>
      <patternFill patternType="solid">
        <fgColor rgb="FFA5A5A5"/>
      </patternFill>
    </fill>
    <fill>
      <patternFill patternType="solid">
        <fgColor rgb="FFC6EFCE"/>
      </patternFill>
    </fill>
    <fill>
      <patternFill patternType="solid">
        <fgColor rgb="FFFFC7CE"/>
      </patternFill>
    </fill>
    <fill>
      <patternFill patternType="solid">
        <fgColor rgb="FFFFFFCC"/>
      </patternFill>
    </fill>
    <fill>
      <patternFill patternType="solid">
        <fgColor rgb="FFFFEB9C"/>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theme="8" tint="0.79998168889431442"/>
        <bgColor indexed="64"/>
      </patternFill>
    </fill>
    <fill>
      <patternFill patternType="solid">
        <fgColor theme="0"/>
        <bgColor indexed="64"/>
      </patternFill>
    </fill>
    <fill>
      <patternFill patternType="solid">
        <fgColor indexed="47"/>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2" tint="-9.9978637043366805E-2"/>
        <bgColor indexed="64"/>
      </patternFill>
    </fill>
    <fill>
      <patternFill patternType="solid">
        <fgColor theme="5" tint="0.79998168889431442"/>
        <bgColor indexed="64"/>
      </patternFill>
    </fill>
    <fill>
      <patternFill patternType="solid">
        <fgColor rgb="FFFFFF93"/>
        <bgColor indexed="64"/>
      </patternFill>
    </fill>
  </fills>
  <borders count="43">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bottom/>
      <diagonal/>
    </border>
    <border>
      <left style="medium">
        <color indexed="64"/>
      </left>
      <right/>
      <top/>
      <bottom style="medium">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right/>
      <top/>
      <bottom style="double">
        <color indexed="64"/>
      </bottom>
      <diagonal/>
    </border>
    <border>
      <left/>
      <right/>
      <top style="double">
        <color indexed="64"/>
      </top>
      <bottom/>
      <diagonal/>
    </border>
    <border>
      <left/>
      <right style="medium">
        <color indexed="64"/>
      </right>
      <top/>
      <bottom style="thin">
        <color indexed="64"/>
      </bottom>
      <diagonal/>
    </border>
    <border>
      <left style="thin">
        <color indexed="64"/>
      </left>
      <right style="thin">
        <color indexed="64"/>
      </right>
      <top/>
      <bottom/>
      <diagonal/>
    </border>
    <border>
      <left/>
      <right/>
      <top/>
      <bottom style="double">
        <color rgb="FFFF8001"/>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69">
    <xf numFmtId="0" fontId="0" fillId="0" borderId="0"/>
    <xf numFmtId="0" fontId="47" fillId="2" borderId="0" applyNumberFormat="0" applyBorder="0" applyAlignment="0" applyProtection="0"/>
    <xf numFmtId="0" fontId="47" fillId="3" borderId="0" applyNumberFormat="0" applyBorder="0" applyAlignment="0" applyProtection="0"/>
    <xf numFmtId="0" fontId="47" fillId="4" borderId="0" applyNumberFormat="0" applyBorder="0" applyAlignment="0" applyProtection="0"/>
    <xf numFmtId="0" fontId="47" fillId="5" borderId="0" applyNumberFormat="0" applyBorder="0" applyAlignment="0" applyProtection="0"/>
    <xf numFmtId="0" fontId="47" fillId="6" borderId="0" applyNumberFormat="0" applyBorder="0" applyAlignment="0" applyProtection="0"/>
    <xf numFmtId="0" fontId="47" fillId="7" borderId="0" applyNumberFormat="0" applyBorder="0" applyAlignment="0" applyProtection="0"/>
    <xf numFmtId="0" fontId="47" fillId="8" borderId="0" applyNumberFormat="0" applyBorder="0" applyAlignment="0" applyProtection="0"/>
    <xf numFmtId="0" fontId="47" fillId="9" borderId="0" applyNumberFormat="0" applyBorder="0" applyAlignment="0" applyProtection="0"/>
    <xf numFmtId="0" fontId="47" fillId="10" borderId="0" applyNumberFormat="0" applyBorder="0" applyAlignment="0" applyProtection="0"/>
    <xf numFmtId="0" fontId="47" fillId="11" borderId="0" applyNumberFormat="0" applyBorder="0" applyAlignment="0" applyProtection="0"/>
    <xf numFmtId="0" fontId="47" fillId="12" borderId="0" applyNumberFormat="0" applyBorder="0" applyAlignment="0" applyProtection="0"/>
    <xf numFmtId="0" fontId="47" fillId="13" borderId="0" applyNumberFormat="0" applyBorder="0" applyAlignment="0" applyProtection="0"/>
    <xf numFmtId="0" fontId="48" fillId="14" borderId="0" applyNumberFormat="0" applyBorder="0" applyAlignment="0" applyProtection="0"/>
    <xf numFmtId="0" fontId="48" fillId="15" borderId="0" applyNumberFormat="0" applyBorder="0" applyAlignment="0" applyProtection="0"/>
    <xf numFmtId="0" fontId="48" fillId="16" borderId="0" applyNumberFormat="0" applyBorder="0" applyAlignment="0" applyProtection="0"/>
    <xf numFmtId="0" fontId="48" fillId="17" borderId="0" applyNumberFormat="0" applyBorder="0" applyAlignment="0" applyProtection="0"/>
    <xf numFmtId="0" fontId="48" fillId="18" borderId="0" applyNumberFormat="0" applyBorder="0" applyAlignment="0" applyProtection="0"/>
    <xf numFmtId="0" fontId="48" fillId="19" borderId="0" applyNumberFormat="0" applyBorder="0" applyAlignment="0" applyProtection="0"/>
    <xf numFmtId="0" fontId="49" fillId="0" borderId="0" applyNumberFormat="0" applyFill="0" applyBorder="0" applyAlignment="0" applyProtection="0"/>
    <xf numFmtId="0" fontId="50" fillId="0" borderId="0" applyNumberFormat="0" applyFill="0" applyBorder="0" applyAlignment="0" applyProtection="0"/>
    <xf numFmtId="0" fontId="51" fillId="0" borderId="34" applyNumberFormat="0" applyFill="0" applyAlignment="0" applyProtection="0"/>
    <xf numFmtId="0" fontId="52" fillId="0" borderId="35" applyNumberFormat="0" applyFill="0" applyAlignment="0" applyProtection="0"/>
    <xf numFmtId="0" fontId="53" fillId="0" borderId="36" applyNumberFormat="0" applyFill="0" applyAlignment="0" applyProtection="0"/>
    <xf numFmtId="0" fontId="54" fillId="0" borderId="37" applyNumberFormat="0" applyFill="0" applyAlignment="0" applyProtection="0"/>
    <xf numFmtId="0" fontId="54" fillId="0" borderId="0" applyNumberFormat="0" applyFill="0" applyBorder="0" applyAlignment="0" applyProtection="0"/>
    <xf numFmtId="164" fontId="13" fillId="0" borderId="0" applyFont="0" applyFill="0" applyBorder="0" applyAlignment="0" applyProtection="0"/>
    <xf numFmtId="169" fontId="2" fillId="0" borderId="0" applyFont="0" applyFill="0" applyBorder="0" applyAlignment="0" applyProtection="0"/>
    <xf numFmtId="164" fontId="13" fillId="0" borderId="0" applyFont="0" applyFill="0" applyBorder="0" applyAlignment="0" applyProtection="0"/>
    <xf numFmtId="41" fontId="13" fillId="0" borderId="0" applyFont="0" applyFill="0" applyBorder="0" applyAlignment="0" applyProtection="0"/>
    <xf numFmtId="43" fontId="13" fillId="0" borderId="0" applyFont="0" applyFill="0" applyBorder="0" applyAlignment="0" applyProtection="0"/>
    <xf numFmtId="42" fontId="13" fillId="0" borderId="0" applyFont="0" applyFill="0" applyBorder="0" applyAlignment="0" applyProtection="0"/>
    <xf numFmtId="44" fontId="13" fillId="0" borderId="0" applyFont="0" applyFill="0" applyBorder="0" applyAlignment="0" applyProtection="0"/>
    <xf numFmtId="0" fontId="55" fillId="20" borderId="38" applyNumberFormat="0" applyAlignment="0" applyProtection="0"/>
    <xf numFmtId="0" fontId="56" fillId="21" borderId="39" applyNumberFormat="0" applyAlignment="0" applyProtection="0"/>
    <xf numFmtId="0" fontId="57" fillId="20" borderId="39" applyNumberFormat="0" applyAlignment="0" applyProtection="0"/>
    <xf numFmtId="0" fontId="58" fillId="22" borderId="40" applyNumberFormat="0" applyAlignment="0" applyProtection="0"/>
    <xf numFmtId="0" fontId="59" fillId="23" borderId="0" applyNumberFormat="0" applyBorder="0" applyAlignment="0" applyProtection="0"/>
    <xf numFmtId="0" fontId="60" fillId="0" borderId="0" applyNumberFormat="0" applyFill="0" applyBorder="0" applyAlignment="0" applyProtection="0"/>
    <xf numFmtId="0" fontId="61" fillId="0" borderId="0" applyNumberFormat="0" applyFill="0" applyBorder="0" applyAlignment="0" applyProtection="0"/>
    <xf numFmtId="0" fontId="62" fillId="24" borderId="0" applyNumberFormat="0" applyBorder="0" applyAlignment="0" applyProtection="0"/>
    <xf numFmtId="0" fontId="47" fillId="0" borderId="0"/>
    <xf numFmtId="0" fontId="17" fillId="0" borderId="0"/>
    <xf numFmtId="0" fontId="2" fillId="0" borderId="0"/>
    <xf numFmtId="1" fontId="13" fillId="0" borderId="0"/>
    <xf numFmtId="0" fontId="2" fillId="0" borderId="0"/>
    <xf numFmtId="1" fontId="13" fillId="0" borderId="0"/>
    <xf numFmtId="1" fontId="13" fillId="0" borderId="0"/>
    <xf numFmtId="1" fontId="2" fillId="0" borderId="0"/>
    <xf numFmtId="0" fontId="2" fillId="0" borderId="0"/>
    <xf numFmtId="3" fontId="2" fillId="0" borderId="0">
      <alignment vertical="center" wrapText="1"/>
    </xf>
    <xf numFmtId="3" fontId="13" fillId="0" borderId="0">
      <alignment vertical="center" wrapText="1"/>
    </xf>
    <xf numFmtId="0" fontId="17" fillId="0" borderId="0"/>
    <xf numFmtId="0" fontId="17" fillId="0" borderId="0"/>
    <xf numFmtId="0" fontId="47" fillId="25" borderId="41" applyNumberFormat="0" applyFont="0" applyAlignment="0" applyProtection="0"/>
    <xf numFmtId="0" fontId="63" fillId="26" borderId="0" applyNumberFormat="0" applyBorder="0" applyAlignment="0" applyProtection="0"/>
    <xf numFmtId="0" fontId="64" fillId="0" borderId="42" applyNumberFormat="0" applyFill="0" applyAlignment="0" applyProtection="0"/>
    <xf numFmtId="0" fontId="65" fillId="0" borderId="0" applyNumberFormat="0" applyFill="0" applyBorder="0" applyAlignment="0" applyProtection="0"/>
    <xf numFmtId="43" fontId="2" fillId="0" borderId="0" applyFont="0" applyFill="0" applyBorder="0" applyAlignment="0" applyProtection="0"/>
    <xf numFmtId="0" fontId="48" fillId="27" borderId="0" applyNumberFormat="0" applyBorder="0" applyAlignment="0" applyProtection="0"/>
    <xf numFmtId="0" fontId="48" fillId="28" borderId="0" applyNumberFormat="0" applyBorder="0" applyAlignment="0" applyProtection="0"/>
    <xf numFmtId="0" fontId="48" fillId="29" borderId="0" applyNumberFormat="0" applyBorder="0" applyAlignment="0" applyProtection="0"/>
    <xf numFmtId="0" fontId="48" fillId="30" borderId="0" applyNumberFormat="0" applyBorder="0" applyAlignment="0" applyProtection="0"/>
    <xf numFmtId="0" fontId="48" fillId="31" borderId="0" applyNumberFormat="0" applyBorder="0" applyAlignment="0" applyProtection="0"/>
    <xf numFmtId="0" fontId="48" fillId="32" borderId="0" applyNumberFormat="0" applyBorder="0" applyAlignment="0" applyProtection="0"/>
    <xf numFmtId="0" fontId="69" fillId="0" borderId="0"/>
    <xf numFmtId="0" fontId="17" fillId="0" borderId="0"/>
    <xf numFmtId="1" fontId="2" fillId="0" borderId="0"/>
    <xf numFmtId="0" fontId="74" fillId="0" borderId="0" applyNumberFormat="0" applyFill="0" applyBorder="0" applyAlignment="0" applyProtection="0">
      <alignment vertical="top"/>
      <protection locked="0"/>
    </xf>
  </cellStyleXfs>
  <cellXfs count="979">
    <xf numFmtId="0" fontId="0" fillId="0" borderId="0" xfId="0"/>
    <xf numFmtId="0" fontId="1" fillId="0" borderId="0" xfId="0" applyFont="1" applyAlignment="1">
      <alignment horizontal="centerContinuous"/>
    </xf>
    <xf numFmtId="0" fontId="0" fillId="0" borderId="1" xfId="0" applyBorder="1"/>
    <xf numFmtId="0" fontId="3" fillId="0" borderId="2" xfId="0" quotePrefix="1" applyFont="1" applyBorder="1" applyAlignment="1">
      <alignment horizontal="left"/>
    </xf>
    <xf numFmtId="0" fontId="1" fillId="0" borderId="3" xfId="0" applyFont="1" applyBorder="1"/>
    <xf numFmtId="1" fontId="0" fillId="0" borderId="0" xfId="0" applyNumberFormat="1"/>
    <xf numFmtId="1" fontId="3" fillId="0" borderId="2" xfId="0" quotePrefix="1" applyNumberFormat="1" applyFont="1" applyBorder="1" applyAlignment="1">
      <alignment horizontal="left"/>
    </xf>
    <xf numFmtId="0" fontId="6" fillId="0" borderId="0" xfId="0" quotePrefix="1" applyFont="1" applyAlignment="1">
      <alignment horizontal="left"/>
    </xf>
    <xf numFmtId="165" fontId="14" fillId="0" borderId="2" xfId="58" applyNumberFormat="1" applyFont="1" applyBorder="1" applyAlignment="1">
      <alignment horizontal="right" vertical="center"/>
    </xf>
    <xf numFmtId="165" fontId="15" fillId="0" borderId="2" xfId="58" applyNumberFormat="1" applyFont="1" applyBorder="1" applyAlignment="1">
      <alignment horizontal="right" vertical="center"/>
    </xf>
    <xf numFmtId="1" fontId="3" fillId="0" borderId="2" xfId="0" applyNumberFormat="1" applyFont="1" applyBorder="1" applyAlignment="1">
      <alignment horizontal="left"/>
    </xf>
    <xf numFmtId="165" fontId="14" fillId="0" borderId="2" xfId="58" applyNumberFormat="1" applyFont="1" applyFill="1" applyBorder="1" applyAlignment="1">
      <alignment horizontal="right" vertical="center"/>
    </xf>
    <xf numFmtId="0" fontId="17" fillId="0" borderId="0" xfId="53"/>
    <xf numFmtId="0" fontId="1" fillId="0" borderId="0"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9" fillId="0" borderId="4" xfId="53" applyFont="1" applyBorder="1" applyAlignment="1">
      <alignment vertical="center"/>
    </xf>
    <xf numFmtId="14" fontId="19" fillId="0" borderId="5" xfId="53" applyNumberFormat="1" applyFont="1" applyBorder="1" applyAlignment="1">
      <alignment vertical="center"/>
    </xf>
    <xf numFmtId="14" fontId="19" fillId="0" borderId="6" xfId="53" applyNumberFormat="1" applyFont="1" applyBorder="1" applyAlignment="1">
      <alignment vertical="center"/>
    </xf>
    <xf numFmtId="3" fontId="17" fillId="0" borderId="2" xfId="53" applyNumberFormat="1" applyBorder="1" applyAlignment="1">
      <alignment vertical="center"/>
    </xf>
    <xf numFmtId="3" fontId="19" fillId="0" borderId="2" xfId="53" applyNumberFormat="1" applyFont="1" applyBorder="1" applyAlignment="1">
      <alignment vertical="center"/>
    </xf>
    <xf numFmtId="0" fontId="20" fillId="0" borderId="4" xfId="53" applyFont="1" applyBorder="1" applyAlignment="1">
      <alignment vertical="center"/>
    </xf>
    <xf numFmtId="0" fontId="0" fillId="0" borderId="1" xfId="0" applyBorder="1" applyAlignment="1">
      <alignment horizontal="center" vertical="justify"/>
    </xf>
    <xf numFmtId="0" fontId="19" fillId="0" borderId="1" xfId="53" applyFont="1" applyBorder="1" applyAlignment="1">
      <alignment vertical="center" wrapText="1"/>
    </xf>
    <xf numFmtId="0" fontId="17" fillId="0" borderId="0" xfId="53" applyFont="1" applyAlignment="1">
      <alignment horizontal="center"/>
    </xf>
    <xf numFmtId="1" fontId="24" fillId="0" borderId="3" xfId="45" applyNumberFormat="1" applyFont="1" applyBorder="1" applyAlignment="1">
      <alignment horizontal="left" vertical="justify"/>
    </xf>
    <xf numFmtId="165" fontId="23" fillId="0" borderId="1" xfId="27" applyNumberFormat="1" applyFont="1" applyFill="1" applyBorder="1" applyAlignment="1">
      <alignment horizontal="right" vertical="center" wrapText="1"/>
    </xf>
    <xf numFmtId="0" fontId="25" fillId="0" borderId="2" xfId="45" applyFont="1" applyBorder="1"/>
    <xf numFmtId="165" fontId="26" fillId="0" borderId="2" xfId="27" applyNumberFormat="1" applyFont="1" applyBorder="1" applyAlignment="1">
      <alignment horizontal="right" vertical="center" wrapText="1"/>
    </xf>
    <xf numFmtId="1" fontId="16" fillId="0" borderId="0" xfId="44" applyFont="1"/>
    <xf numFmtId="1" fontId="7" fillId="0" borderId="0" xfId="44" applyFont="1" applyBorder="1"/>
    <xf numFmtId="0" fontId="16" fillId="0" borderId="0" xfId="0" applyFont="1"/>
    <xf numFmtId="0" fontId="4" fillId="0" borderId="0" xfId="0" applyFont="1" applyFill="1"/>
    <xf numFmtId="0" fontId="7" fillId="0" borderId="0" xfId="0" applyFont="1"/>
    <xf numFmtId="0" fontId="3" fillId="0" borderId="0" xfId="49" quotePrefix="1" applyFont="1" applyFill="1" applyBorder="1" applyAlignment="1">
      <alignment horizontal="center" vertical="top"/>
    </xf>
    <xf numFmtId="3" fontId="7" fillId="0" borderId="0" xfId="58" applyNumberFormat="1" applyFont="1" applyFill="1" applyBorder="1" applyAlignment="1">
      <alignment vertical="center"/>
    </xf>
    <xf numFmtId="3" fontId="3" fillId="0" borderId="0" xfId="58" applyNumberFormat="1" applyFont="1" applyFill="1" applyBorder="1" applyAlignment="1">
      <alignment vertical="center"/>
    </xf>
    <xf numFmtId="0" fontId="3" fillId="0" borderId="7" xfId="49" quotePrefix="1" applyFont="1" applyFill="1" applyBorder="1" applyAlignment="1">
      <alignment horizontal="center" vertical="top"/>
    </xf>
    <xf numFmtId="3" fontId="7" fillId="0" borderId="7" xfId="58" applyNumberFormat="1" applyFont="1" applyFill="1" applyBorder="1" applyAlignment="1">
      <alignment vertical="center"/>
    </xf>
    <xf numFmtId="3" fontId="3" fillId="0" borderId="7" xfId="58" applyNumberFormat="1" applyFont="1" applyFill="1" applyBorder="1" applyAlignment="1">
      <alignment vertical="center"/>
    </xf>
    <xf numFmtId="0" fontId="7" fillId="0" borderId="0" xfId="0" applyFont="1" applyFill="1"/>
    <xf numFmtId="0" fontId="7" fillId="0" borderId="0" xfId="0" applyFont="1" applyFill="1" applyBorder="1"/>
    <xf numFmtId="3" fontId="3" fillId="0" borderId="5" xfId="58" applyNumberFormat="1" applyFont="1" applyFill="1" applyBorder="1" applyAlignment="1">
      <alignment vertical="center"/>
    </xf>
    <xf numFmtId="0" fontId="4" fillId="0" borderId="0" xfId="0" applyFont="1" applyFill="1" applyBorder="1"/>
    <xf numFmtId="165" fontId="4" fillId="0" borderId="0" xfId="58" applyNumberFormat="1" applyFont="1" applyFill="1"/>
    <xf numFmtId="0" fontId="5" fillId="0" borderId="8" xfId="0" applyFont="1" applyFill="1" applyBorder="1"/>
    <xf numFmtId="0" fontId="4" fillId="0" borderId="9" xfId="0" applyFont="1" applyFill="1" applyBorder="1"/>
    <xf numFmtId="165" fontId="4" fillId="0" borderId="9" xfId="58" applyNumberFormat="1" applyFont="1" applyFill="1" applyBorder="1"/>
    <xf numFmtId="165" fontId="4" fillId="0" borderId="10" xfId="58" applyNumberFormat="1" applyFont="1" applyFill="1" applyBorder="1"/>
    <xf numFmtId="0" fontId="4" fillId="0" borderId="7" xfId="0" applyFont="1" applyFill="1" applyBorder="1"/>
    <xf numFmtId="0" fontId="4" fillId="0" borderId="11" xfId="0" applyFont="1" applyFill="1" applyBorder="1"/>
    <xf numFmtId="0" fontId="4" fillId="0" borderId="12" xfId="0" applyFont="1" applyFill="1" applyBorder="1" applyAlignment="1">
      <alignment horizontal="center"/>
    </xf>
    <xf numFmtId="0" fontId="4" fillId="0" borderId="13" xfId="0" applyFont="1" applyFill="1" applyBorder="1"/>
    <xf numFmtId="3" fontId="7" fillId="0" borderId="0" xfId="0" applyNumberFormat="1" applyFont="1" applyFill="1"/>
    <xf numFmtId="1" fontId="7" fillId="0" borderId="0" xfId="44" applyFont="1"/>
    <xf numFmtId="0" fontId="16" fillId="0" borderId="0" xfId="0" applyFont="1" applyBorder="1"/>
    <xf numFmtId="3" fontId="7" fillId="0" borderId="0" xfId="58" applyNumberFormat="1" applyFont="1" applyFill="1" applyBorder="1"/>
    <xf numFmtId="3" fontId="3" fillId="0" borderId="0" xfId="58" applyNumberFormat="1" applyFont="1" applyFill="1" applyBorder="1"/>
    <xf numFmtId="3" fontId="7" fillId="0" borderId="0" xfId="58" applyNumberFormat="1" applyFont="1" applyFill="1" applyBorder="1" applyAlignment="1">
      <alignment horizontal="right"/>
    </xf>
    <xf numFmtId="3" fontId="3" fillId="0" borderId="0" xfId="58" applyNumberFormat="1" applyFont="1" applyFill="1" applyBorder="1" applyAlignment="1">
      <alignment horizontal="right"/>
    </xf>
    <xf numFmtId="3" fontId="7" fillId="0" borderId="0" xfId="28" applyNumberFormat="1" applyFont="1" applyFill="1" applyBorder="1"/>
    <xf numFmtId="3" fontId="3" fillId="0" borderId="0" xfId="28" applyNumberFormat="1" applyFont="1" applyFill="1" applyBorder="1"/>
    <xf numFmtId="1" fontId="16" fillId="0" borderId="0" xfId="46" applyFont="1"/>
    <xf numFmtId="1" fontId="9" fillId="0" borderId="0" xfId="46" applyFont="1"/>
    <xf numFmtId="0" fontId="16" fillId="0" borderId="0" xfId="0" applyFont="1" applyFill="1"/>
    <xf numFmtId="1" fontId="9" fillId="0" borderId="0" xfId="46" applyFont="1" applyBorder="1" applyAlignment="1">
      <alignment horizontal="left" wrapText="1"/>
    </xf>
    <xf numFmtId="1" fontId="16" fillId="0" borderId="0" xfId="46" applyFont="1" applyBorder="1"/>
    <xf numFmtId="1" fontId="16" fillId="0" borderId="0" xfId="46" applyFont="1" applyFill="1"/>
    <xf numFmtId="3" fontId="16" fillId="0" borderId="0" xfId="0" applyNumberFormat="1" applyFont="1"/>
    <xf numFmtId="0" fontId="7" fillId="0" borderId="0" xfId="0" applyFont="1" applyBorder="1"/>
    <xf numFmtId="0" fontId="3" fillId="0" borderId="2" xfId="0" applyFont="1" applyBorder="1" applyAlignment="1">
      <alignment horizontal="center" vertical="center" wrapText="1"/>
    </xf>
    <xf numFmtId="3" fontId="7" fillId="0" borderId="0" xfId="58" applyNumberFormat="1" applyFont="1" applyFill="1" applyBorder="1" applyAlignment="1">
      <alignment horizontal="right" vertical="center"/>
    </xf>
    <xf numFmtId="0" fontId="3" fillId="0" borderId="5" xfId="0" quotePrefix="1" applyFont="1" applyBorder="1" applyAlignment="1">
      <alignment horizontal="left" vertical="center"/>
    </xf>
    <xf numFmtId="3" fontId="3" fillId="0" borderId="5" xfId="58" applyNumberFormat="1" applyFont="1" applyBorder="1" applyAlignment="1">
      <alignment horizontal="right" vertical="center"/>
    </xf>
    <xf numFmtId="1" fontId="16" fillId="0" borderId="0" xfId="0" applyNumberFormat="1" applyFont="1"/>
    <xf numFmtId="165" fontId="16" fillId="0" borderId="0" xfId="0" applyNumberFormat="1" applyFont="1"/>
    <xf numFmtId="0" fontId="16" fillId="0" borderId="0" xfId="42" applyFont="1"/>
    <xf numFmtId="0" fontId="3" fillId="0" borderId="0" xfId="0" quotePrefix="1" applyFont="1" applyBorder="1" applyAlignment="1">
      <alignment horizontal="center" vertical="center"/>
    </xf>
    <xf numFmtId="3" fontId="3" fillId="0" borderId="0" xfId="58" applyNumberFormat="1" applyFont="1" applyFill="1" applyBorder="1" applyAlignment="1">
      <alignment horizontal="right" vertical="center"/>
    </xf>
    <xf numFmtId="3" fontId="7" fillId="0" borderId="0" xfId="58" applyNumberFormat="1" applyFont="1" applyBorder="1" applyAlignment="1">
      <alignment vertical="center"/>
    </xf>
    <xf numFmtId="3" fontId="3" fillId="0" borderId="0" xfId="58" applyNumberFormat="1" applyFont="1" applyBorder="1" applyAlignment="1">
      <alignment vertical="center"/>
    </xf>
    <xf numFmtId="168" fontId="3" fillId="0" borderId="0" xfId="58" applyNumberFormat="1" applyFont="1" applyBorder="1" applyAlignment="1">
      <alignment vertical="center"/>
    </xf>
    <xf numFmtId="3" fontId="3" fillId="0" borderId="0" xfId="0" quotePrefix="1" applyNumberFormat="1" applyFont="1" applyFill="1" applyBorder="1" applyAlignment="1">
      <alignment horizontal="right" vertical="center"/>
    </xf>
    <xf numFmtId="3" fontId="3" fillId="0" borderId="5" xfId="58" applyNumberFormat="1" applyFont="1" applyBorder="1" applyAlignment="1">
      <alignment vertical="center"/>
    </xf>
    <xf numFmtId="168" fontId="3" fillId="0" borderId="5" xfId="58" applyNumberFormat="1" applyFont="1" applyBorder="1" applyAlignment="1">
      <alignment vertical="center"/>
    </xf>
    <xf numFmtId="0" fontId="16" fillId="0" borderId="0" xfId="42" applyFont="1" applyBorder="1"/>
    <xf numFmtId="0" fontId="7" fillId="0" borderId="0" xfId="42" applyFont="1"/>
    <xf numFmtId="0" fontId="9" fillId="0" borderId="2" xfId="0" applyFont="1" applyBorder="1" applyAlignment="1">
      <alignment horizontal="center" vertical="center" wrapText="1"/>
    </xf>
    <xf numFmtId="0" fontId="9" fillId="0" borderId="1" xfId="0" applyFont="1" applyBorder="1" applyAlignment="1">
      <alignment horizontal="center" vertical="center" wrapText="1"/>
    </xf>
    <xf numFmtId="0" fontId="9" fillId="0" borderId="5" xfId="0" applyFont="1" applyBorder="1" applyAlignment="1">
      <alignment horizontal="center" vertical="center" wrapText="1"/>
    </xf>
    <xf numFmtId="0" fontId="30" fillId="0" borderId="0" xfId="0" applyFont="1" applyFill="1"/>
    <xf numFmtId="0" fontId="3" fillId="0" borderId="0" xfId="0" quotePrefix="1" applyFont="1" applyFill="1" applyBorder="1" applyAlignment="1">
      <alignment horizontal="left" vertical="center"/>
    </xf>
    <xf numFmtId="0" fontId="7" fillId="0" borderId="0" xfId="42" applyFont="1" applyFill="1" applyBorder="1" applyAlignment="1">
      <alignment wrapText="1"/>
    </xf>
    <xf numFmtId="0" fontId="16" fillId="0" borderId="0" xfId="42" applyFont="1" applyFill="1"/>
    <xf numFmtId="0" fontId="9" fillId="0" borderId="0" xfId="42" applyFont="1" applyFill="1"/>
    <xf numFmtId="0" fontId="7" fillId="0" borderId="0" xfId="42" applyFont="1" applyFill="1" applyBorder="1"/>
    <xf numFmtId="0" fontId="7" fillId="0" borderId="0" xfId="42" applyFont="1" applyFill="1"/>
    <xf numFmtId="1" fontId="3" fillId="0" borderId="3" xfId="47" applyFont="1" applyFill="1" applyBorder="1" applyAlignment="1">
      <alignment horizontal="center"/>
    </xf>
    <xf numFmtId="1" fontId="3" fillId="0" borderId="14" xfId="47" applyFont="1" applyFill="1" applyBorder="1" applyAlignment="1">
      <alignment horizontal="center"/>
    </xf>
    <xf numFmtId="1" fontId="7" fillId="0" borderId="1" xfId="47" applyFont="1" applyFill="1" applyBorder="1" applyAlignment="1">
      <alignment horizontal="center"/>
    </xf>
    <xf numFmtId="1" fontId="7" fillId="0" borderId="15" xfId="47" applyFont="1" applyFill="1" applyBorder="1" applyAlignment="1">
      <alignment horizontal="center"/>
    </xf>
    <xf numFmtId="0" fontId="3" fillId="0" borderId="0" xfId="42" applyFont="1" applyFill="1" applyBorder="1"/>
    <xf numFmtId="3" fontId="7" fillId="0" borderId="0" xfId="58" applyNumberFormat="1" applyFont="1" applyFill="1" applyBorder="1" applyAlignment="1">
      <alignment horizontal="right" vertical="center" wrapText="1" indent="1"/>
    </xf>
    <xf numFmtId="3" fontId="3" fillId="0" borderId="0" xfId="58" applyNumberFormat="1" applyFont="1" applyFill="1" applyBorder="1" applyAlignment="1">
      <alignment horizontal="right" vertical="center" wrapText="1" indent="1"/>
    </xf>
    <xf numFmtId="0" fontId="3" fillId="0" borderId="0" xfId="42" applyFont="1" applyFill="1"/>
    <xf numFmtId="0" fontId="3" fillId="0" borderId="0" xfId="42" applyFont="1" applyFill="1" applyBorder="1" applyAlignment="1">
      <alignment horizontal="justify" vertical="center" wrapText="1"/>
    </xf>
    <xf numFmtId="0" fontId="3" fillId="0" borderId="0" xfId="42" applyFont="1" applyFill="1" applyBorder="1" applyAlignment="1">
      <alignment vertical="center" wrapText="1"/>
    </xf>
    <xf numFmtId="0" fontId="7" fillId="0" borderId="0" xfId="42" applyFont="1" applyFill="1" applyBorder="1" applyAlignment="1">
      <alignment vertical="center" wrapText="1"/>
    </xf>
    <xf numFmtId="0" fontId="7" fillId="0" borderId="0" xfId="42" applyFont="1" applyFill="1" applyBorder="1" applyAlignment="1">
      <alignment horizontal="center" vertical="center" wrapText="1"/>
    </xf>
    <xf numFmtId="3" fontId="7" fillId="0" borderId="0" xfId="42" applyNumberFormat="1" applyFont="1" applyFill="1"/>
    <xf numFmtId="0" fontId="3" fillId="0" borderId="2" xfId="0" applyFont="1" applyFill="1" applyBorder="1" applyAlignment="1">
      <alignment horizontal="center" vertical="center" wrapText="1"/>
    </xf>
    <xf numFmtId="3" fontId="3" fillId="0" borderId="0" xfId="58" applyNumberFormat="1" applyFont="1" applyFill="1" applyBorder="1" applyAlignment="1">
      <alignment horizontal="center" vertical="center"/>
    </xf>
    <xf numFmtId="0" fontId="3" fillId="0" borderId="0" xfId="0" quotePrefix="1" applyFont="1" applyFill="1" applyBorder="1" applyAlignment="1">
      <alignment horizontal="left"/>
    </xf>
    <xf numFmtId="3" fontId="7" fillId="0" borderId="0" xfId="0" applyNumberFormat="1" applyFont="1" applyFill="1" applyBorder="1"/>
    <xf numFmtId="0" fontId="5" fillId="0" borderId="0" xfId="0" applyFont="1" applyFill="1"/>
    <xf numFmtId="0" fontId="3" fillId="0" borderId="0" xfId="49" quotePrefix="1" applyFont="1" applyFill="1" applyBorder="1" applyAlignment="1">
      <alignment horizontal="center" vertical="center"/>
    </xf>
    <xf numFmtId="0" fontId="3" fillId="0" borderId="0" xfId="49" applyFont="1" applyFill="1" applyBorder="1" applyAlignment="1">
      <alignment vertical="center"/>
    </xf>
    <xf numFmtId="0" fontId="3" fillId="0" borderId="7" xfId="49" quotePrefix="1" applyFont="1" applyFill="1" applyBorder="1" applyAlignment="1">
      <alignment horizontal="center" vertical="center"/>
    </xf>
    <xf numFmtId="0" fontId="3" fillId="0" borderId="7" xfId="49" applyFont="1" applyFill="1" applyBorder="1" applyAlignment="1">
      <alignment vertical="center"/>
    </xf>
    <xf numFmtId="3" fontId="3" fillId="0" borderId="7" xfId="58" applyNumberFormat="1" applyFont="1" applyFill="1" applyBorder="1" applyAlignment="1">
      <alignment horizontal="right" vertical="center"/>
    </xf>
    <xf numFmtId="3" fontId="7" fillId="0" borderId="7" xfId="58" applyNumberFormat="1" applyFont="1" applyFill="1" applyBorder="1" applyAlignment="1">
      <alignment horizontal="right" vertical="center"/>
    </xf>
    <xf numFmtId="3" fontId="3" fillId="0" borderId="5" xfId="58" applyNumberFormat="1" applyFont="1" applyFill="1" applyBorder="1" applyAlignment="1">
      <alignment horizontal="right" vertical="center"/>
    </xf>
    <xf numFmtId="3" fontId="16" fillId="0" borderId="0" xfId="58" applyNumberFormat="1" applyFont="1" applyFill="1" applyAlignment="1">
      <alignment horizontal="right"/>
    </xf>
    <xf numFmtId="3" fontId="16" fillId="0" borderId="0" xfId="0" applyNumberFormat="1" applyFont="1" applyFill="1" applyAlignment="1">
      <alignment horizontal="right"/>
    </xf>
    <xf numFmtId="1" fontId="3" fillId="0" borderId="0" xfId="44" quotePrefix="1" applyFont="1" applyFill="1" applyBorder="1" applyAlignment="1">
      <alignment horizontal="centerContinuous"/>
    </xf>
    <xf numFmtId="1" fontId="3" fillId="0" borderId="0" xfId="44" applyFont="1" applyFill="1" applyBorder="1" applyAlignment="1">
      <alignment horizontal="right" vertical="center"/>
    </xf>
    <xf numFmtId="1" fontId="3" fillId="0" borderId="0" xfId="44" applyFont="1" applyFill="1" applyBorder="1" applyAlignment="1">
      <alignment horizontal="centerContinuous"/>
    </xf>
    <xf numFmtId="1" fontId="3" fillId="0" borderId="0" xfId="44" applyFont="1" applyFill="1" applyBorder="1" applyAlignment="1">
      <alignment horizontal="center" vertical="center"/>
    </xf>
    <xf numFmtId="1" fontId="3" fillId="0" borderId="5" xfId="44" quotePrefix="1" applyFont="1" applyFill="1" applyBorder="1" applyAlignment="1">
      <alignment horizontal="left" vertical="center"/>
    </xf>
    <xf numFmtId="1" fontId="9" fillId="0" borderId="0" xfId="44" applyFont="1" applyFill="1" applyAlignment="1">
      <alignment horizontal="center" vertical="center" wrapText="1"/>
    </xf>
    <xf numFmtId="1" fontId="16" fillId="0" borderId="0" xfId="44" applyFont="1" applyFill="1"/>
    <xf numFmtId="1" fontId="16" fillId="0" borderId="0" xfId="44" applyFont="1" applyFill="1" applyAlignment="1">
      <alignment horizontal="center"/>
    </xf>
    <xf numFmtId="1" fontId="9" fillId="0" borderId="0" xfId="44" applyFont="1" applyFill="1" applyBorder="1" applyAlignment="1">
      <alignment horizontal="right"/>
    </xf>
    <xf numFmtId="1" fontId="7" fillId="0" borderId="0" xfId="44" applyFont="1" applyFill="1" applyAlignment="1">
      <alignment vertical="center"/>
    </xf>
    <xf numFmtId="1" fontId="7" fillId="0" borderId="0" xfId="44" applyFont="1" applyFill="1" applyBorder="1" applyAlignment="1">
      <alignment horizontal="center" vertical="center" wrapText="1"/>
    </xf>
    <xf numFmtId="1" fontId="3" fillId="0" borderId="3" xfId="44" applyFont="1" applyFill="1" applyBorder="1" applyAlignment="1">
      <alignment horizontal="center"/>
    </xf>
    <xf numFmtId="1" fontId="3" fillId="0" borderId="14" xfId="44" applyFont="1" applyFill="1" applyBorder="1" applyAlignment="1">
      <alignment horizontal="center"/>
    </xf>
    <xf numFmtId="1" fontId="3" fillId="0" borderId="0" xfId="44" applyFont="1" applyFill="1" applyBorder="1" applyAlignment="1">
      <alignment horizontal="center"/>
    </xf>
    <xf numFmtId="1" fontId="7" fillId="0" borderId="0" xfId="44" applyFont="1" applyFill="1"/>
    <xf numFmtId="1" fontId="7" fillId="0" borderId="1" xfId="44" applyFont="1" applyFill="1" applyBorder="1" applyAlignment="1">
      <alignment horizontal="center" vertical="center"/>
    </xf>
    <xf numFmtId="1" fontId="7" fillId="0" borderId="15" xfId="44" applyFont="1" applyFill="1" applyBorder="1" applyAlignment="1">
      <alignment horizontal="center" vertical="center"/>
    </xf>
    <xf numFmtId="1" fontId="7" fillId="0" borderId="0" xfId="44" applyFont="1" applyFill="1" applyBorder="1" applyAlignment="1">
      <alignment horizontal="center" vertical="center"/>
    </xf>
    <xf numFmtId="1" fontId="3" fillId="0" borderId="0" xfId="44" quotePrefix="1" applyFont="1" applyFill="1" applyBorder="1" applyAlignment="1">
      <alignment horizontal="center"/>
    </xf>
    <xf numFmtId="3" fontId="3" fillId="0" borderId="0" xfId="44" applyNumberFormat="1" applyFont="1" applyFill="1" applyBorder="1" applyAlignment="1">
      <alignment horizontal="right" vertical="center"/>
    </xf>
    <xf numFmtId="1" fontId="3" fillId="0" borderId="5" xfId="44" applyFont="1" applyFill="1" applyBorder="1" applyAlignment="1">
      <alignment horizontal="left" vertical="center" wrapText="1"/>
    </xf>
    <xf numFmtId="1" fontId="16" fillId="0" borderId="0" xfId="44" applyFont="1" applyFill="1" applyAlignment="1">
      <alignment horizontal="center" vertical="center" wrapText="1"/>
    </xf>
    <xf numFmtId="1" fontId="5" fillId="0" borderId="0" xfId="44" applyFont="1" applyFill="1"/>
    <xf numFmtId="1" fontId="4" fillId="0" borderId="0" xfId="44" applyFont="1" applyFill="1"/>
    <xf numFmtId="1" fontId="3" fillId="0" borderId="0" xfId="44" quotePrefix="1" applyFont="1" applyFill="1" applyBorder="1" applyAlignment="1">
      <alignment horizontal="center" vertical="center" wrapText="1"/>
    </xf>
    <xf numFmtId="3" fontId="7" fillId="0" borderId="0" xfId="44" applyNumberFormat="1" applyFont="1" applyFill="1" applyBorder="1" applyAlignment="1">
      <alignment horizontal="right" vertical="center"/>
    </xf>
    <xf numFmtId="1" fontId="3" fillId="0" borderId="0" xfId="44" applyFont="1" applyFill="1" applyBorder="1" applyAlignment="1">
      <alignment horizontal="centerContinuous" vertical="center"/>
    </xf>
    <xf numFmtId="1" fontId="3" fillId="0" borderId="0" xfId="44" quotePrefix="1" applyFont="1" applyFill="1" applyBorder="1" applyAlignment="1">
      <alignment horizontal="centerContinuous" vertical="center"/>
    </xf>
    <xf numFmtId="1" fontId="7" fillId="0" borderId="0" xfId="44" applyFont="1" applyFill="1" applyBorder="1"/>
    <xf numFmtId="1" fontId="3" fillId="0" borderId="5" xfId="44" quotePrefix="1" applyFont="1" applyFill="1" applyBorder="1" applyAlignment="1">
      <alignment horizontal="center" vertical="center"/>
    </xf>
    <xf numFmtId="1" fontId="16" fillId="0" borderId="0" xfId="44" applyFont="1" applyFill="1" applyBorder="1"/>
    <xf numFmtId="1" fontId="3" fillId="0" borderId="0" xfId="44" quotePrefix="1" applyFont="1" applyFill="1" applyBorder="1" applyAlignment="1">
      <alignment horizontal="left" vertical="center"/>
    </xf>
    <xf numFmtId="1" fontId="3" fillId="0" borderId="0" xfId="44" applyFont="1" applyFill="1" applyBorder="1" applyAlignment="1">
      <alignment horizontal="left" vertical="center"/>
    </xf>
    <xf numFmtId="3" fontId="7" fillId="0" borderId="0" xfId="44" applyNumberFormat="1" applyFont="1" applyFill="1" applyBorder="1" applyAlignment="1">
      <alignment horizontal="right" vertical="center" indent="2"/>
    </xf>
    <xf numFmtId="165" fontId="7" fillId="0" borderId="0" xfId="44" applyNumberFormat="1" applyFont="1" applyFill="1"/>
    <xf numFmtId="3" fontId="3" fillId="0" borderId="0" xfId="44" applyNumberFormat="1" applyFont="1" applyFill="1" applyBorder="1" applyAlignment="1">
      <alignment horizontal="right" vertical="center" wrapText="1" indent="2"/>
    </xf>
    <xf numFmtId="3" fontId="3" fillId="0" borderId="0" xfId="26" applyNumberFormat="1" applyFont="1" applyFill="1" applyBorder="1" applyAlignment="1">
      <alignment horizontal="right" vertical="center" indent="2"/>
    </xf>
    <xf numFmtId="3" fontId="3" fillId="0" borderId="5" xfId="26" applyNumberFormat="1" applyFont="1" applyFill="1" applyBorder="1" applyAlignment="1">
      <alignment horizontal="right" vertical="center" indent="2"/>
    </xf>
    <xf numFmtId="3" fontId="7" fillId="0" borderId="0" xfId="51" applyFont="1" applyFill="1">
      <alignment vertical="center" wrapText="1"/>
    </xf>
    <xf numFmtId="1" fontId="28" fillId="0" borderId="0" xfId="44" applyFont="1" applyFill="1"/>
    <xf numFmtId="1" fontId="29" fillId="0" borderId="16" xfId="44" applyFont="1" applyFill="1" applyBorder="1" applyAlignment="1">
      <alignment horizontal="center" vertical="center"/>
    </xf>
    <xf numFmtId="1" fontId="29" fillId="0" borderId="17" xfId="44" applyFont="1" applyFill="1" applyBorder="1" applyAlignment="1">
      <alignment horizontal="center" vertical="center"/>
    </xf>
    <xf numFmtId="1" fontId="29" fillId="0" borderId="18" xfId="44" applyFont="1" applyFill="1" applyBorder="1" applyAlignment="1">
      <alignment horizontal="center" vertical="center"/>
    </xf>
    <xf numFmtId="1" fontId="3" fillId="0" borderId="0" xfId="44" applyFont="1" applyFill="1" applyBorder="1" applyAlignment="1">
      <alignment horizontal="center" vertical="center" wrapText="1"/>
    </xf>
    <xf numFmtId="1" fontId="3" fillId="0" borderId="19" xfId="44" applyFont="1" applyFill="1" applyBorder="1" applyAlignment="1">
      <alignment horizontal="center"/>
    </xf>
    <xf numFmtId="1" fontId="29" fillId="0" borderId="20" xfId="44" applyFont="1" applyFill="1" applyBorder="1" applyAlignment="1">
      <alignment horizontal="center"/>
    </xf>
    <xf numFmtId="1" fontId="29" fillId="0" borderId="14" xfId="44" applyFont="1" applyFill="1" applyBorder="1" applyAlignment="1">
      <alignment horizontal="center"/>
    </xf>
    <xf numFmtId="1" fontId="29" fillId="0" borderId="21" xfId="44" applyFont="1" applyFill="1" applyBorder="1" applyAlignment="1">
      <alignment horizontal="center"/>
    </xf>
    <xf numFmtId="1" fontId="7" fillId="0" borderId="7" xfId="44" applyFont="1" applyFill="1" applyBorder="1" applyAlignment="1">
      <alignment horizontal="center" vertical="center"/>
    </xf>
    <xf numFmtId="1" fontId="27" fillId="0" borderId="0" xfId="44" applyFont="1" applyFill="1"/>
    <xf numFmtId="1" fontId="27" fillId="0" borderId="22" xfId="44" applyFont="1" applyFill="1" applyBorder="1" applyAlignment="1">
      <alignment horizontal="center" vertical="center"/>
    </xf>
    <xf numFmtId="1" fontId="27" fillId="0" borderId="15" xfId="44" applyFont="1" applyFill="1" applyBorder="1" applyAlignment="1">
      <alignment horizontal="center" vertical="center"/>
    </xf>
    <xf numFmtId="1" fontId="27" fillId="0" borderId="23" xfId="44" applyFont="1" applyFill="1" applyBorder="1" applyAlignment="1">
      <alignment horizontal="center" vertical="center"/>
    </xf>
    <xf numFmtId="1" fontId="29" fillId="0" borderId="0" xfId="44" applyFont="1" applyFill="1"/>
    <xf numFmtId="1" fontId="28" fillId="0" borderId="24" xfId="44" applyFont="1" applyFill="1" applyBorder="1"/>
    <xf numFmtId="1" fontId="28" fillId="0" borderId="0" xfId="44" applyFont="1" applyFill="1" applyBorder="1"/>
    <xf numFmtId="1" fontId="28" fillId="0" borderId="11" xfId="44" applyFont="1" applyFill="1" applyBorder="1"/>
    <xf numFmtId="1" fontId="38" fillId="0" borderId="0" xfId="44" applyFont="1" applyFill="1"/>
    <xf numFmtId="3" fontId="28" fillId="0" borderId="24" xfId="44" applyNumberFormat="1" applyFont="1" applyFill="1" applyBorder="1"/>
    <xf numFmtId="3" fontId="28" fillId="0" borderId="0" xfId="44" applyNumberFormat="1" applyFont="1" applyFill="1" applyBorder="1"/>
    <xf numFmtId="3" fontId="28" fillId="0" borderId="11" xfId="44" applyNumberFormat="1" applyFont="1" applyFill="1" applyBorder="1"/>
    <xf numFmtId="1" fontId="28" fillId="0" borderId="25" xfId="44" applyFont="1" applyFill="1" applyBorder="1"/>
    <xf numFmtId="1" fontId="28" fillId="0" borderId="13" xfId="44" applyFont="1" applyFill="1" applyBorder="1"/>
    <xf numFmtId="1" fontId="28" fillId="0" borderId="12" xfId="44" applyFont="1" applyFill="1" applyBorder="1"/>
    <xf numFmtId="3" fontId="9" fillId="0" borderId="0" xfId="44" applyNumberFormat="1" applyFont="1" applyFill="1" applyBorder="1" applyAlignment="1">
      <alignment horizontal="right" vertical="center"/>
    </xf>
    <xf numFmtId="1" fontId="16" fillId="0" borderId="0" xfId="44" applyFont="1" applyFill="1" applyAlignment="1">
      <alignment horizontal="right"/>
    </xf>
    <xf numFmtId="1" fontId="16" fillId="0" borderId="0" xfId="44" applyFont="1" applyFill="1" applyAlignment="1"/>
    <xf numFmtId="1" fontId="16" fillId="0" borderId="0" xfId="44" applyFont="1" applyFill="1" applyBorder="1" applyAlignment="1">
      <alignment horizontal="right"/>
    </xf>
    <xf numFmtId="1" fontId="16" fillId="0" borderId="0" xfId="44" applyFont="1" applyFill="1" applyBorder="1" applyAlignment="1"/>
    <xf numFmtId="0" fontId="16" fillId="0" borderId="0" xfId="0" applyFont="1" applyFill="1" applyBorder="1"/>
    <xf numFmtId="1" fontId="16" fillId="0" borderId="0" xfId="0" applyNumberFormat="1" applyFont="1" applyFill="1" applyBorder="1"/>
    <xf numFmtId="0" fontId="39" fillId="0" borderId="0" xfId="0" applyFont="1" applyFill="1" applyBorder="1" applyAlignment="1">
      <alignment horizontal="center" vertical="center"/>
    </xf>
    <xf numFmtId="0" fontId="39" fillId="0" borderId="0" xfId="0" applyFont="1" applyFill="1" applyBorder="1" applyAlignment="1">
      <alignment horizontal="center"/>
    </xf>
    <xf numFmtId="3" fontId="16" fillId="0" borderId="0" xfId="0" applyNumberFormat="1" applyFont="1" applyFill="1" applyBorder="1"/>
    <xf numFmtId="3" fontId="39" fillId="0" borderId="0" xfId="0" applyNumberFormat="1" applyFont="1" applyFill="1" applyBorder="1"/>
    <xf numFmtId="3" fontId="7" fillId="0" borderId="0" xfId="26" applyNumberFormat="1" applyFont="1" applyFill="1" applyBorder="1" applyAlignment="1">
      <alignment horizontal="right" vertical="center" indent="2"/>
    </xf>
    <xf numFmtId="167" fontId="16" fillId="0" borderId="0" xfId="26" applyNumberFormat="1" applyFont="1" applyFill="1"/>
    <xf numFmtId="1" fontId="3" fillId="0" borderId="4" xfId="44" applyFont="1" applyFill="1" applyBorder="1" applyAlignment="1">
      <alignment horizontal="center" vertical="center" wrapText="1"/>
    </xf>
    <xf numFmtId="1" fontId="3" fillId="0" borderId="5" xfId="44" quotePrefix="1" applyFont="1" applyFill="1" applyBorder="1" applyAlignment="1">
      <alignment horizontal="left" vertical="center" wrapText="1"/>
    </xf>
    <xf numFmtId="1" fontId="9" fillId="0" borderId="0" xfId="44" applyFont="1" applyFill="1"/>
    <xf numFmtId="167" fontId="16" fillId="0" borderId="0" xfId="26" applyNumberFormat="1" applyFont="1" applyFill="1" applyAlignment="1">
      <alignment horizontal="right"/>
    </xf>
    <xf numFmtId="0" fontId="16" fillId="0" borderId="0" xfId="52" applyFont="1" applyFill="1"/>
    <xf numFmtId="3" fontId="16" fillId="0" borderId="0" xfId="52" applyNumberFormat="1" applyFont="1" applyFill="1"/>
    <xf numFmtId="0" fontId="3" fillId="0" borderId="19" xfId="42" applyFont="1" applyFill="1" applyBorder="1"/>
    <xf numFmtId="0" fontId="7" fillId="0" borderId="7" xfId="42" applyFont="1" applyFill="1" applyBorder="1"/>
    <xf numFmtId="0" fontId="16" fillId="0" borderId="0" xfId="45" applyFont="1" applyFill="1"/>
    <xf numFmtId="0" fontId="3" fillId="0" borderId="3" xfId="45" applyFont="1" applyFill="1" applyBorder="1" applyAlignment="1">
      <alignment horizontal="center" vertical="justify"/>
    </xf>
    <xf numFmtId="0" fontId="7" fillId="0" borderId="0" xfId="45" applyFont="1" applyFill="1" applyBorder="1"/>
    <xf numFmtId="0" fontId="7" fillId="0" borderId="0" xfId="45" applyFont="1" applyFill="1"/>
    <xf numFmtId="0" fontId="3" fillId="0" borderId="2" xfId="45" applyFont="1" applyFill="1" applyBorder="1" applyAlignment="1">
      <alignment horizontal="center" vertical="justify" wrapText="1"/>
    </xf>
    <xf numFmtId="0" fontId="7" fillId="0" borderId="1" xfId="45" applyFont="1" applyFill="1" applyBorder="1" applyAlignment="1">
      <alignment horizontal="centerContinuous" vertical="center" wrapText="1"/>
    </xf>
    <xf numFmtId="0" fontId="3" fillId="0" borderId="2" xfId="45" applyFont="1" applyFill="1" applyBorder="1" applyAlignment="1">
      <alignment horizontal="center" vertical="center" wrapText="1"/>
    </xf>
    <xf numFmtId="0" fontId="3" fillId="0" borderId="4" xfId="45" applyFont="1" applyFill="1" applyBorder="1" applyAlignment="1">
      <alignment horizontal="centerContinuous" vertical="center" wrapText="1"/>
    </xf>
    <xf numFmtId="3" fontId="7" fillId="0" borderId="0" xfId="45" applyNumberFormat="1" applyFont="1" applyFill="1" applyBorder="1"/>
    <xf numFmtId="0" fontId="7" fillId="0" borderId="7" xfId="45" applyFont="1" applyFill="1" applyBorder="1"/>
    <xf numFmtId="165" fontId="7" fillId="0" borderId="0" xfId="27" applyNumberFormat="1" applyFont="1" applyFill="1" applyBorder="1" applyAlignment="1">
      <alignment horizontal="right" vertical="center" wrapText="1"/>
    </xf>
    <xf numFmtId="4" fontId="7" fillId="0" borderId="0" xfId="45" applyNumberFormat="1" applyFont="1" applyFill="1" applyBorder="1" applyAlignment="1">
      <alignment horizontal="center" vertical="center"/>
    </xf>
    <xf numFmtId="4" fontId="7" fillId="0" borderId="0" xfId="45" quotePrefix="1" applyNumberFormat="1" applyFont="1" applyFill="1" applyBorder="1" applyAlignment="1">
      <alignment horizontal="center" vertical="center"/>
    </xf>
    <xf numFmtId="3" fontId="7" fillId="0" borderId="0" xfId="45" applyNumberFormat="1" applyFont="1" applyFill="1"/>
    <xf numFmtId="165" fontId="3" fillId="0" borderId="5" xfId="27" applyNumberFormat="1" applyFont="1" applyFill="1" applyBorder="1" applyAlignment="1">
      <alignment horizontal="right" vertical="center" wrapText="1"/>
    </xf>
    <xf numFmtId="4" fontId="3" fillId="0" borderId="5" xfId="45" applyNumberFormat="1" applyFont="1" applyFill="1" applyBorder="1" applyAlignment="1">
      <alignment horizontal="center" vertical="center"/>
    </xf>
    <xf numFmtId="4" fontId="3" fillId="0" borderId="5" xfId="45" quotePrefix="1" applyNumberFormat="1" applyFont="1" applyFill="1" applyBorder="1" applyAlignment="1">
      <alignment horizontal="center" vertical="center"/>
    </xf>
    <xf numFmtId="165" fontId="16" fillId="0" borderId="0" xfId="45" applyNumberFormat="1" applyFont="1" applyFill="1"/>
    <xf numFmtId="0" fontId="41" fillId="0" borderId="14" xfId="45" applyFont="1" applyFill="1" applyBorder="1" applyAlignment="1">
      <alignment vertical="center"/>
    </xf>
    <xf numFmtId="0" fontId="40" fillId="0" borderId="19" xfId="45" applyFont="1" applyFill="1" applyBorder="1" applyAlignment="1"/>
    <xf numFmtId="0" fontId="40" fillId="0" borderId="19" xfId="45" applyFont="1" applyFill="1" applyBorder="1"/>
    <xf numFmtId="0" fontId="41" fillId="0" borderId="19" xfId="45" applyFont="1" applyFill="1" applyBorder="1" applyAlignment="1">
      <alignment horizontal="left"/>
    </xf>
    <xf numFmtId="0" fontId="40" fillId="0" borderId="19" xfId="45" applyFont="1" applyFill="1" applyBorder="1" applyAlignment="1">
      <alignment horizontal="center"/>
    </xf>
    <xf numFmtId="0" fontId="40" fillId="0" borderId="19" xfId="45" applyFont="1" applyFill="1" applyBorder="1" applyAlignment="1">
      <alignment horizontal="left"/>
    </xf>
    <xf numFmtId="0" fontId="40" fillId="0" borderId="26" xfId="45" applyFont="1" applyFill="1" applyBorder="1" applyAlignment="1">
      <alignment vertical="center" wrapText="1"/>
    </xf>
    <xf numFmtId="0" fontId="41" fillId="0" borderId="27" xfId="45" applyFont="1" applyFill="1" applyBorder="1" applyAlignment="1">
      <alignment vertical="center"/>
    </xf>
    <xf numFmtId="0" fontId="40" fillId="0" borderId="0" xfId="45" applyFont="1" applyFill="1" applyBorder="1" applyAlignment="1"/>
    <xf numFmtId="0" fontId="40" fillId="0" borderId="0" xfId="45" applyFont="1" applyFill="1" applyBorder="1"/>
    <xf numFmtId="0" fontId="41" fillId="0" borderId="0" xfId="45" applyFont="1" applyFill="1" applyBorder="1" applyAlignment="1">
      <alignment horizontal="left"/>
    </xf>
    <xf numFmtId="0" fontId="40" fillId="0" borderId="0" xfId="45" applyFont="1" applyFill="1" applyBorder="1" applyAlignment="1">
      <alignment horizontal="center"/>
    </xf>
    <xf numFmtId="0" fontId="40" fillId="0" borderId="0" xfId="45" applyFont="1" applyFill="1" applyBorder="1" applyAlignment="1">
      <alignment horizontal="left"/>
    </xf>
    <xf numFmtId="0" fontId="40" fillId="0" borderId="28" xfId="45" applyFont="1" applyFill="1" applyBorder="1" applyAlignment="1">
      <alignment vertical="center" wrapText="1"/>
    </xf>
    <xf numFmtId="0" fontId="40" fillId="0" borderId="27" xfId="45" applyFont="1" applyFill="1" applyBorder="1" applyAlignment="1">
      <alignment vertical="center"/>
    </xf>
    <xf numFmtId="0" fontId="41" fillId="0" borderId="27" xfId="45" applyFont="1" applyFill="1" applyBorder="1" applyAlignment="1">
      <alignment horizontal="center"/>
    </xf>
    <xf numFmtId="0" fontId="41" fillId="0" borderId="0" xfId="45" applyFont="1" applyFill="1" applyBorder="1" applyAlignment="1">
      <alignment horizontal="center"/>
    </xf>
    <xf numFmtId="0" fontId="41" fillId="0" borderId="28" xfId="45" applyFont="1" applyFill="1" applyBorder="1" applyAlignment="1">
      <alignment horizontal="center"/>
    </xf>
    <xf numFmtId="0" fontId="40" fillId="0" borderId="27" xfId="45" applyFont="1" applyFill="1" applyBorder="1"/>
    <xf numFmtId="0" fontId="41" fillId="0" borderId="0" xfId="45" applyFont="1" applyFill="1" applyBorder="1" applyAlignment="1">
      <alignment horizontal="left" vertical="center"/>
    </xf>
    <xf numFmtId="0" fontId="40" fillId="0" borderId="0" xfId="45" applyFont="1" applyFill="1" applyBorder="1" applyAlignment="1">
      <alignment horizontal="left" vertical="center"/>
    </xf>
    <xf numFmtId="0" fontId="40" fillId="0" borderId="0" xfId="45" applyFont="1" applyFill="1" applyBorder="1" applyAlignment="1">
      <alignment horizontal="left" wrapText="1"/>
    </xf>
    <xf numFmtId="0" fontId="40" fillId="0" borderId="28" xfId="45" applyFont="1" applyFill="1" applyBorder="1" applyAlignment="1">
      <alignment horizontal="center" vertical="center"/>
    </xf>
    <xf numFmtId="0" fontId="41" fillId="0" borderId="0" xfId="45" applyFont="1" applyFill="1" applyBorder="1" applyAlignment="1">
      <alignment horizontal="left" vertical="center" wrapText="1"/>
    </xf>
    <xf numFmtId="0" fontId="40" fillId="0" borderId="0" xfId="45" applyFont="1" applyFill="1" applyBorder="1" applyAlignment="1">
      <alignment vertical="center" wrapText="1"/>
    </xf>
    <xf numFmtId="0" fontId="40" fillId="0" borderId="0" xfId="45" applyFont="1" applyFill="1" applyBorder="1" applyAlignment="1">
      <alignment horizontal="left" vertical="center" wrapText="1"/>
    </xf>
    <xf numFmtId="165" fontId="40" fillId="0" borderId="0" xfId="27" applyNumberFormat="1" applyFont="1" applyFill="1" applyBorder="1" applyAlignment="1">
      <alignment horizontal="center"/>
    </xf>
    <xf numFmtId="0" fontId="40" fillId="0" borderId="28" xfId="45" applyFont="1" applyFill="1" applyBorder="1"/>
    <xf numFmtId="0" fontId="40" fillId="0" borderId="0" xfId="45" applyFont="1" applyFill="1" applyBorder="1" applyAlignment="1">
      <alignment horizontal="center" vertical="center"/>
    </xf>
    <xf numFmtId="0" fontId="40" fillId="0" borderId="0" xfId="45" quotePrefix="1" applyFont="1" applyFill="1" applyBorder="1" applyAlignment="1">
      <alignment horizontal="left"/>
    </xf>
    <xf numFmtId="0" fontId="41" fillId="0" borderId="0" xfId="45" applyFont="1" applyFill="1" applyBorder="1" applyAlignment="1">
      <alignment horizontal="right" vertical="center" wrapText="1"/>
    </xf>
    <xf numFmtId="0" fontId="41" fillId="0" borderId="0" xfId="45" applyFont="1" applyFill="1" applyBorder="1" applyAlignment="1">
      <alignment horizontal="right"/>
    </xf>
    <xf numFmtId="0" fontId="40" fillId="0" borderId="15" xfId="45" applyFont="1" applyFill="1" applyBorder="1"/>
    <xf numFmtId="0" fontId="41" fillId="0" borderId="7" xfId="45" applyFont="1" applyFill="1" applyBorder="1" applyAlignment="1">
      <alignment horizontal="left"/>
    </xf>
    <xf numFmtId="0" fontId="40" fillId="0" borderId="7" xfId="45" applyFont="1" applyFill="1" applyBorder="1" applyAlignment="1">
      <alignment horizontal="left"/>
    </xf>
    <xf numFmtId="0" fontId="40" fillId="0" borderId="7" xfId="45" applyFont="1" applyFill="1" applyBorder="1" applyAlignment="1">
      <alignment horizontal="center"/>
    </xf>
    <xf numFmtId="165" fontId="40" fillId="0" borderId="7" xfId="27" applyNumberFormat="1" applyFont="1" applyFill="1" applyBorder="1" applyAlignment="1">
      <alignment horizontal="center"/>
    </xf>
    <xf numFmtId="0" fontId="40" fillId="0" borderId="7" xfId="45" applyFont="1" applyFill="1" applyBorder="1"/>
    <xf numFmtId="0" fontId="40" fillId="0" borderId="29" xfId="45" applyFont="1" applyFill="1" applyBorder="1"/>
    <xf numFmtId="0" fontId="41" fillId="0" borderId="19" xfId="45" applyFont="1" applyFill="1" applyBorder="1" applyAlignment="1">
      <alignment horizontal="center"/>
    </xf>
    <xf numFmtId="0" fontId="41" fillId="0" borderId="0" xfId="45" applyFont="1" applyFill="1" applyBorder="1" applyAlignment="1">
      <alignment horizontal="right" vertical="center"/>
    </xf>
    <xf numFmtId="0" fontId="41" fillId="0" borderId="7" xfId="45" applyFont="1" applyFill="1" applyBorder="1"/>
    <xf numFmtId="0" fontId="43" fillId="0" borderId="0" xfId="0" applyFont="1" applyAlignment="1">
      <alignment vertical="center" wrapText="1"/>
    </xf>
    <xf numFmtId="0" fontId="43" fillId="0" borderId="30" xfId="0" applyFont="1" applyBorder="1" applyAlignment="1">
      <alignment vertical="center" wrapText="1"/>
    </xf>
    <xf numFmtId="0" fontId="44" fillId="0" borderId="0" xfId="0" applyFont="1" applyAlignment="1">
      <alignment horizontal="center" vertical="center" wrapText="1"/>
    </xf>
    <xf numFmtId="0" fontId="43" fillId="0" borderId="31" xfId="0" applyFont="1" applyBorder="1" applyAlignment="1">
      <alignment vertical="center" wrapText="1"/>
    </xf>
    <xf numFmtId="0" fontId="4" fillId="0" borderId="10" xfId="0" applyFont="1" applyFill="1" applyBorder="1"/>
    <xf numFmtId="0" fontId="4" fillId="0" borderId="32" xfId="0" applyFont="1" applyFill="1" applyBorder="1" applyAlignment="1"/>
    <xf numFmtId="0" fontId="4" fillId="0" borderId="11" xfId="0" applyFont="1" applyFill="1" applyBorder="1" applyAlignment="1">
      <alignment horizontal="center"/>
    </xf>
    <xf numFmtId="0" fontId="3" fillId="0" borderId="15" xfId="0" applyFont="1" applyFill="1" applyBorder="1" applyAlignment="1">
      <alignment horizontal="center" vertical="center" wrapText="1"/>
    </xf>
    <xf numFmtId="0" fontId="3" fillId="0" borderId="4" xfId="0" applyFont="1" applyFill="1" applyBorder="1" applyAlignment="1">
      <alignment horizontal="center" vertical="center" wrapText="1"/>
    </xf>
    <xf numFmtId="3" fontId="3" fillId="0" borderId="5" xfId="0" applyNumberFormat="1" applyFont="1" applyFill="1" applyBorder="1" applyAlignment="1">
      <alignment vertical="center"/>
    </xf>
    <xf numFmtId="0" fontId="7" fillId="0" borderId="0" xfId="0" applyFont="1" applyFill="1" applyAlignment="1">
      <alignment vertical="center"/>
    </xf>
    <xf numFmtId="0" fontId="7" fillId="0" borderId="0" xfId="0" applyFont="1" applyFill="1" applyAlignment="1">
      <alignment horizontal="center"/>
    </xf>
    <xf numFmtId="3" fontId="3" fillId="0" borderId="0" xfId="58" quotePrefix="1" applyNumberFormat="1" applyFont="1" applyFill="1" applyBorder="1" applyAlignment="1">
      <alignment horizontal="center" vertical="center"/>
    </xf>
    <xf numFmtId="3" fontId="16" fillId="0" borderId="0" xfId="0" applyNumberFormat="1" applyFont="1" applyFill="1"/>
    <xf numFmtId="0" fontId="3" fillId="0" borderId="0" xfId="0" applyFont="1" applyFill="1" applyBorder="1"/>
    <xf numFmtId="3" fontId="3" fillId="0" borderId="7" xfId="58" applyNumberFormat="1" applyFont="1" applyFill="1" applyBorder="1" applyAlignment="1">
      <alignment horizontal="center" vertical="center"/>
    </xf>
    <xf numFmtId="0" fontId="16" fillId="0" borderId="0" xfId="0" applyFont="1" applyFill="1" applyAlignment="1">
      <alignment horizontal="center" vertical="center" wrapText="1"/>
    </xf>
    <xf numFmtId="0" fontId="7" fillId="0" borderId="0" xfId="0" applyFont="1" applyFill="1" applyBorder="1" applyAlignment="1">
      <alignment vertical="center"/>
    </xf>
    <xf numFmtId="3" fontId="7" fillId="0" borderId="7" xfId="0" applyNumberFormat="1" applyFont="1" applyFill="1" applyBorder="1"/>
    <xf numFmtId="3" fontId="3" fillId="0" borderId="7" xfId="58" applyNumberFormat="1" applyFont="1" applyFill="1" applyBorder="1" applyAlignment="1">
      <alignment horizontal="right"/>
    </xf>
    <xf numFmtId="0" fontId="9" fillId="0" borderId="0" xfId="0" applyFont="1" applyFill="1" applyAlignment="1">
      <alignment horizontal="center"/>
    </xf>
    <xf numFmtId="0" fontId="3" fillId="0" borderId="0" xfId="42" applyFont="1" applyFill="1" applyBorder="1" applyAlignment="1">
      <alignment vertical="center"/>
    </xf>
    <xf numFmtId="3" fontId="3" fillId="0" borderId="0" xfId="42" applyNumberFormat="1" applyFont="1" applyFill="1" applyBorder="1" applyAlignment="1">
      <alignment horizontal="right" vertical="center" wrapText="1" indent="1"/>
    </xf>
    <xf numFmtId="0" fontId="3" fillId="0" borderId="0" xfId="42" applyFont="1" applyFill="1" applyBorder="1" applyAlignment="1">
      <alignment horizontal="right" vertical="center"/>
    </xf>
    <xf numFmtId="0" fontId="7" fillId="0" borderId="0" xfId="42" applyFont="1" applyFill="1" applyBorder="1" applyAlignment="1">
      <alignment vertical="center"/>
    </xf>
    <xf numFmtId="0" fontId="3" fillId="0" borderId="0" xfId="42" applyFont="1" applyFill="1" applyBorder="1" applyAlignment="1">
      <alignment horizontal="right" vertical="top"/>
    </xf>
    <xf numFmtId="0" fontId="7" fillId="0" borderId="0" xfId="42" applyFont="1" applyFill="1" applyBorder="1" applyAlignment="1">
      <alignment horizontal="right" vertical="center"/>
    </xf>
    <xf numFmtId="0" fontId="7" fillId="0" borderId="7" xfId="42" applyFont="1" applyFill="1" applyBorder="1" applyAlignment="1">
      <alignment vertical="center" wrapText="1"/>
    </xf>
    <xf numFmtId="0" fontId="3" fillId="0" borderId="0" xfId="42" applyFont="1" applyFill="1" applyBorder="1" applyAlignment="1">
      <alignment horizontal="right" vertical="center" wrapText="1"/>
    </xf>
    <xf numFmtId="3" fontId="7" fillId="0" borderId="0" xfId="42" applyNumberFormat="1" applyFont="1" applyFill="1" applyBorder="1" applyAlignment="1">
      <alignment vertical="center" wrapText="1"/>
    </xf>
    <xf numFmtId="1" fontId="3" fillId="0" borderId="33" xfId="47" applyFont="1" applyFill="1" applyBorder="1" applyAlignment="1">
      <alignment horizontal="center"/>
    </xf>
    <xf numFmtId="0" fontId="16" fillId="0" borderId="0" xfId="42" applyFont="1" applyFill="1" applyBorder="1" applyAlignment="1">
      <alignment horizontal="center" vertical="center" wrapText="1"/>
    </xf>
    <xf numFmtId="1" fontId="3" fillId="0" borderId="27" xfId="47" applyFont="1" applyFill="1" applyBorder="1" applyAlignment="1">
      <alignment horizontal="center"/>
    </xf>
    <xf numFmtId="0" fontId="7" fillId="0" borderId="0" xfId="42" applyFont="1" applyFill="1" applyBorder="1" applyAlignment="1">
      <alignment horizontal="justify" vertical="center" wrapText="1"/>
    </xf>
    <xf numFmtId="0" fontId="7" fillId="0" borderId="0" xfId="42" applyFont="1" applyFill="1" applyBorder="1" applyAlignment="1">
      <alignment vertical="top"/>
    </xf>
    <xf numFmtId="3" fontId="3" fillId="0" borderId="27" xfId="47" applyNumberFormat="1" applyFont="1" applyFill="1" applyBorder="1" applyAlignment="1">
      <alignment horizontal="center"/>
    </xf>
    <xf numFmtId="0" fontId="3" fillId="0" borderId="0" xfId="42" applyFont="1" applyFill="1" applyBorder="1" applyAlignment="1">
      <alignment horizontal="center" vertical="center"/>
    </xf>
    <xf numFmtId="3" fontId="7" fillId="0" borderId="0" xfId="42" applyNumberFormat="1" applyFont="1" applyFill="1" applyBorder="1" applyAlignment="1">
      <alignment horizontal="right" vertical="center" wrapText="1" indent="1"/>
    </xf>
    <xf numFmtId="0" fontId="7" fillId="0" borderId="0" xfId="42" applyFont="1" applyFill="1" applyAlignment="1">
      <alignment horizontal="left" vertical="center" wrapText="1"/>
    </xf>
    <xf numFmtId="0" fontId="7" fillId="0" borderId="0" xfId="42" applyFont="1" applyFill="1" applyAlignment="1">
      <alignment vertical="center" wrapText="1"/>
    </xf>
    <xf numFmtId="0" fontId="3" fillId="0" borderId="0" xfId="42" applyFont="1" applyFill="1" applyAlignment="1">
      <alignment horizontal="center" wrapText="1"/>
    </xf>
    <xf numFmtId="0" fontId="7" fillId="0" borderId="0" xfId="42" applyFont="1" applyFill="1" applyAlignment="1">
      <alignment horizontal="center" vertical="center" wrapText="1"/>
    </xf>
    <xf numFmtId="0" fontId="7" fillId="0" borderId="0" xfId="42" quotePrefix="1" applyFont="1" applyFill="1" applyBorder="1" applyAlignment="1">
      <alignment horizontal="center" wrapText="1"/>
    </xf>
    <xf numFmtId="0" fontId="3" fillId="0" borderId="0" xfId="42" applyFont="1" applyFill="1" applyBorder="1" applyAlignment="1">
      <alignment wrapText="1"/>
    </xf>
    <xf numFmtId="3" fontId="7" fillId="0" borderId="0" xfId="42" applyNumberFormat="1" applyFont="1" applyFill="1" applyBorder="1" applyAlignment="1">
      <alignment horizontal="center" vertical="center" wrapText="1"/>
    </xf>
    <xf numFmtId="3" fontId="3" fillId="0" borderId="0" xfId="42" applyNumberFormat="1" applyFont="1" applyFill="1" applyBorder="1" applyAlignment="1">
      <alignment horizontal="center" vertical="center" wrapText="1"/>
    </xf>
    <xf numFmtId="0" fontId="3" fillId="0" borderId="0" xfId="42" applyFont="1" applyFill="1" applyBorder="1" applyAlignment="1">
      <alignment horizontal="justify" wrapText="1"/>
    </xf>
    <xf numFmtId="0" fontId="7" fillId="0" borderId="0" xfId="42" applyFont="1" applyFill="1" applyBorder="1" applyAlignment="1">
      <alignment horizontal="center" wrapText="1"/>
    </xf>
    <xf numFmtId="0" fontId="7" fillId="0" borderId="7" xfId="42" applyFont="1" applyFill="1" applyBorder="1" applyAlignment="1">
      <alignment horizontal="left" vertical="center" wrapText="1"/>
    </xf>
    <xf numFmtId="3" fontId="7" fillId="0" borderId="0" xfId="42" applyNumberFormat="1" applyFont="1" applyFill="1" applyAlignment="1">
      <alignment vertical="center" wrapText="1"/>
    </xf>
    <xf numFmtId="168" fontId="3" fillId="0" borderId="0" xfId="58" applyNumberFormat="1" applyFont="1" applyFill="1" applyBorder="1" applyAlignment="1">
      <alignment vertical="center"/>
    </xf>
    <xf numFmtId="168" fontId="3" fillId="0" borderId="5" xfId="58" applyNumberFormat="1" applyFont="1" applyFill="1" applyBorder="1" applyAlignment="1">
      <alignment vertical="center"/>
    </xf>
    <xf numFmtId="0" fontId="9" fillId="0" borderId="0" xfId="0" quotePrefix="1" applyFont="1" applyFill="1" applyBorder="1" applyAlignment="1">
      <alignment horizontal="center" vertical="center"/>
    </xf>
    <xf numFmtId="3" fontId="9" fillId="0" borderId="0" xfId="58" applyNumberFormat="1" applyFont="1" applyFill="1" applyBorder="1" applyAlignment="1">
      <alignment vertical="center"/>
    </xf>
    <xf numFmtId="0" fontId="3" fillId="0" borderId="0" xfId="42" quotePrefix="1" applyFont="1" applyFill="1" applyBorder="1" applyAlignment="1">
      <alignment horizontal="center" vertical="center" wrapText="1"/>
    </xf>
    <xf numFmtId="20" fontId="3" fillId="0" borderId="0" xfId="42" quotePrefix="1" applyNumberFormat="1" applyFont="1" applyFill="1" applyBorder="1" applyAlignment="1">
      <alignment horizontal="left" vertical="center"/>
    </xf>
    <xf numFmtId="0" fontId="3" fillId="0" borderId="0" xfId="42" applyFont="1" applyFill="1" applyBorder="1" applyAlignment="1">
      <alignment horizontal="left" vertical="center"/>
    </xf>
    <xf numFmtId="0" fontId="7" fillId="0" borderId="0" xfId="43" applyFont="1" applyFill="1"/>
    <xf numFmtId="1" fontId="3" fillId="0" borderId="0" xfId="0" quotePrefix="1" applyNumberFormat="1" applyFont="1" applyFill="1" applyBorder="1" applyAlignment="1">
      <alignment horizontal="left" vertical="center"/>
    </xf>
    <xf numFmtId="1" fontId="3" fillId="0" borderId="0" xfId="0" applyNumberFormat="1" applyFont="1" applyFill="1" applyBorder="1" applyAlignment="1">
      <alignment horizontal="left" vertical="center" wrapText="1"/>
    </xf>
    <xf numFmtId="0" fontId="3" fillId="0" borderId="5" xfId="0" quotePrefix="1" applyFont="1" applyFill="1" applyBorder="1" applyAlignment="1">
      <alignment horizontal="left" vertical="center"/>
    </xf>
    <xf numFmtId="1" fontId="3" fillId="0" borderId="0" xfId="46" quotePrefix="1" applyFont="1" applyFill="1" applyBorder="1" applyAlignment="1">
      <alignment horizontal="center"/>
    </xf>
    <xf numFmtId="16" fontId="3" fillId="0" borderId="0" xfId="46" quotePrefix="1" applyNumberFormat="1" applyFont="1" applyFill="1" applyBorder="1" applyAlignment="1">
      <alignment horizontal="centerContinuous"/>
    </xf>
    <xf numFmtId="1" fontId="3" fillId="0" borderId="0" xfId="46" quotePrefix="1" applyNumberFormat="1" applyFont="1" applyFill="1" applyBorder="1" applyAlignment="1">
      <alignment horizontal="centerContinuous"/>
    </xf>
    <xf numFmtId="1" fontId="3" fillId="0" borderId="0" xfId="46" applyNumberFormat="1" applyFont="1" applyFill="1" applyBorder="1" applyAlignment="1">
      <alignment horizontal="centerContinuous"/>
    </xf>
    <xf numFmtId="1" fontId="3" fillId="0" borderId="7" xfId="44" applyFont="1" applyFill="1" applyBorder="1" applyAlignment="1">
      <alignment horizontal="center" vertical="center" wrapText="1"/>
    </xf>
    <xf numFmtId="3" fontId="3" fillId="0" borderId="3" xfId="44" applyNumberFormat="1" applyFont="1" applyFill="1" applyBorder="1" applyAlignment="1">
      <alignment horizontal="center"/>
    </xf>
    <xf numFmtId="3" fontId="3" fillId="0" borderId="19" xfId="44" applyNumberFormat="1" applyFont="1" applyFill="1" applyBorder="1" applyAlignment="1">
      <alignment horizontal="center"/>
    </xf>
    <xf numFmtId="3" fontId="7" fillId="0" borderId="1" xfId="44" applyNumberFormat="1" applyFont="1" applyFill="1" applyBorder="1" applyAlignment="1">
      <alignment horizontal="center"/>
    </xf>
    <xf numFmtId="3" fontId="7" fillId="0" borderId="7" xfId="44" applyNumberFormat="1" applyFont="1" applyFill="1" applyBorder="1" applyAlignment="1">
      <alignment horizontal="center"/>
    </xf>
    <xf numFmtId="3" fontId="7" fillId="0" borderId="0" xfId="44" applyNumberFormat="1" applyFont="1" applyFill="1" applyBorder="1" applyAlignment="1">
      <alignment horizontal="center" vertical="center"/>
    </xf>
    <xf numFmtId="3" fontId="3" fillId="0" borderId="0" xfId="44" applyNumberFormat="1" applyFont="1" applyFill="1" applyBorder="1" applyAlignment="1">
      <alignment horizontal="center" vertical="center"/>
    </xf>
    <xf numFmtId="3" fontId="7" fillId="0" borderId="0" xfId="44" applyNumberFormat="1" applyFont="1" applyFill="1" applyBorder="1" applyAlignment="1">
      <alignment horizontal="right" vertical="center" indent="1"/>
    </xf>
    <xf numFmtId="3" fontId="7" fillId="0" borderId="7" xfId="44" applyNumberFormat="1" applyFont="1" applyFill="1" applyBorder="1" applyAlignment="1">
      <alignment horizontal="center" vertical="center"/>
    </xf>
    <xf numFmtId="3" fontId="3" fillId="0" borderId="7" xfId="44" applyNumberFormat="1" applyFont="1" applyFill="1" applyBorder="1" applyAlignment="1">
      <alignment horizontal="center" vertical="center"/>
    </xf>
    <xf numFmtId="165" fontId="3" fillId="0" borderId="0" xfId="27" applyNumberFormat="1" applyFont="1" applyFill="1" applyBorder="1" applyAlignment="1">
      <alignment vertical="center"/>
    </xf>
    <xf numFmtId="164" fontId="7" fillId="0" borderId="0" xfId="26" applyFont="1" applyFill="1" applyBorder="1"/>
    <xf numFmtId="0" fontId="3" fillId="0" borderId="0" xfId="45" applyFont="1" applyFill="1" applyBorder="1"/>
    <xf numFmtId="165" fontId="3" fillId="0" borderId="0" xfId="27" applyNumberFormat="1" applyFont="1" applyFill="1" applyBorder="1" applyAlignment="1">
      <alignment horizontal="center" vertical="center" wrapText="1"/>
    </xf>
    <xf numFmtId="2" fontId="3" fillId="0" borderId="0" xfId="27" applyNumberFormat="1" applyFont="1" applyFill="1" applyBorder="1" applyAlignment="1">
      <alignment horizontal="center" vertical="center" wrapText="1"/>
    </xf>
    <xf numFmtId="0" fontId="9" fillId="0" borderId="0" xfId="0" applyFont="1" applyFill="1" applyAlignment="1" applyProtection="1"/>
    <xf numFmtId="0" fontId="32" fillId="0" borderId="0" xfId="0" applyFont="1" applyFill="1" applyProtection="1"/>
    <xf numFmtId="0" fontId="28" fillId="0" borderId="0" xfId="0" applyFont="1" applyFill="1" applyProtection="1"/>
    <xf numFmtId="0" fontId="16" fillId="0" borderId="0" xfId="0" applyFont="1" applyFill="1" applyProtection="1"/>
    <xf numFmtId="3" fontId="16" fillId="0" borderId="0" xfId="0" applyNumberFormat="1" applyFont="1" applyFill="1" applyAlignment="1" applyProtection="1"/>
    <xf numFmtId="0" fontId="3" fillId="0" borderId="5" xfId="0" applyFont="1" applyFill="1" applyBorder="1" applyAlignment="1" applyProtection="1">
      <alignment horizontal="centerContinuous"/>
    </xf>
    <xf numFmtId="0" fontId="3" fillId="0" borderId="0" xfId="0" applyFont="1" applyFill="1" applyBorder="1" applyAlignment="1" applyProtection="1"/>
    <xf numFmtId="0" fontId="33" fillId="0" borderId="0" xfId="0" applyFont="1" applyFill="1" applyProtection="1"/>
    <xf numFmtId="0" fontId="27" fillId="0" borderId="0" xfId="0" applyFont="1" applyFill="1" applyProtection="1"/>
    <xf numFmtId="0" fontId="7" fillId="0" borderId="0" xfId="0" applyFont="1" applyFill="1" applyProtection="1"/>
    <xf numFmtId="3" fontId="3" fillId="0" borderId="3" xfId="0" applyNumberFormat="1" applyFont="1" applyFill="1" applyBorder="1" applyAlignment="1" applyProtection="1">
      <alignment horizontal="centerContinuous"/>
    </xf>
    <xf numFmtId="3" fontId="3" fillId="0" borderId="26" xfId="0" applyNumberFormat="1" applyFont="1" applyFill="1" applyBorder="1" applyAlignment="1" applyProtection="1">
      <alignment horizontal="centerContinuous"/>
    </xf>
    <xf numFmtId="3" fontId="3" fillId="0" borderId="14" xfId="0" applyNumberFormat="1" applyFont="1" applyFill="1" applyBorder="1" applyAlignment="1" applyProtection="1">
      <alignment horizontal="centerContinuous"/>
    </xf>
    <xf numFmtId="3" fontId="3" fillId="0" borderId="0" xfId="0" applyNumberFormat="1" applyFont="1" applyFill="1" applyBorder="1" applyAlignment="1" applyProtection="1"/>
    <xf numFmtId="3" fontId="7" fillId="0" borderId="0" xfId="0" applyNumberFormat="1" applyFont="1" applyFill="1" applyBorder="1" applyAlignment="1" applyProtection="1"/>
    <xf numFmtId="0" fontId="33" fillId="0" borderId="0" xfId="0" applyFont="1" applyFill="1" applyBorder="1" applyProtection="1"/>
    <xf numFmtId="3" fontId="27" fillId="0" borderId="2" xfId="0" applyNumberFormat="1" applyFont="1" applyFill="1" applyBorder="1" applyAlignment="1" applyProtection="1">
      <alignment horizontal="center"/>
    </xf>
    <xf numFmtId="0" fontId="27" fillId="0" borderId="2" xfId="0" applyFont="1" applyFill="1" applyBorder="1" applyAlignment="1" applyProtection="1">
      <alignment horizontal="center"/>
    </xf>
    <xf numFmtId="3" fontId="3" fillId="0" borderId="0" xfId="0" applyNumberFormat="1" applyFont="1" applyFill="1" applyBorder="1" applyAlignment="1" applyProtection="1">
      <alignment vertical="center"/>
    </xf>
    <xf numFmtId="0" fontId="33" fillId="0" borderId="0" xfId="0" applyFont="1" applyFill="1" applyAlignment="1" applyProtection="1">
      <alignment vertical="center"/>
    </xf>
    <xf numFmtId="167" fontId="34" fillId="0" borderId="0" xfId="58" applyNumberFormat="1" applyFont="1" applyFill="1" applyProtection="1"/>
    <xf numFmtId="0" fontId="3" fillId="0" borderId="0" xfId="0" quotePrefix="1" applyFont="1" applyFill="1" applyBorder="1" applyAlignment="1" applyProtection="1">
      <alignment horizontal="centerContinuous"/>
    </xf>
    <xf numFmtId="0" fontId="3" fillId="0" borderId="0" xfId="0" applyFont="1" applyFill="1" applyBorder="1" applyAlignment="1" applyProtection="1">
      <alignment horizontal="centerContinuous"/>
    </xf>
    <xf numFmtId="166" fontId="34" fillId="0" borderId="0" xfId="0" applyNumberFormat="1" applyFont="1" applyFill="1" applyAlignment="1" applyProtection="1">
      <alignment vertical="center"/>
    </xf>
    <xf numFmtId="166" fontId="35" fillId="0" borderId="0" xfId="0" applyNumberFormat="1" applyFont="1" applyFill="1" applyAlignment="1" applyProtection="1">
      <alignment vertical="center"/>
    </xf>
    <xf numFmtId="0" fontId="35" fillId="0" borderId="0" xfId="0" applyFont="1" applyFill="1" applyProtection="1"/>
    <xf numFmtId="0" fontId="3" fillId="0" borderId="0" xfId="0" applyFont="1" applyFill="1" applyProtection="1"/>
    <xf numFmtId="0" fontId="34" fillId="0" borderId="0" xfId="0" applyFont="1" applyFill="1" applyProtection="1"/>
    <xf numFmtId="1" fontId="35" fillId="0" borderId="0" xfId="0" applyNumberFormat="1" applyFont="1" applyFill="1" applyProtection="1"/>
    <xf numFmtId="1" fontId="27" fillId="0" borderId="0" xfId="0" applyNumberFormat="1" applyFont="1" applyFill="1" applyProtection="1"/>
    <xf numFmtId="0" fontId="5" fillId="0" borderId="0" xfId="0" applyFont="1" applyFill="1" applyProtection="1"/>
    <xf numFmtId="3" fontId="16" fillId="0" borderId="0" xfId="0" applyNumberFormat="1" applyFont="1" applyFill="1" applyProtection="1"/>
    <xf numFmtId="0" fontId="36" fillId="0" borderId="0" xfId="0" applyFont="1" applyFill="1" applyBorder="1" applyAlignment="1" applyProtection="1">
      <alignment horizontal="centerContinuous"/>
    </xf>
    <xf numFmtId="0" fontId="32" fillId="0" borderId="0" xfId="0" applyFont="1" applyFill="1" applyBorder="1" applyProtection="1"/>
    <xf numFmtId="0" fontId="9" fillId="0" borderId="0" xfId="0" applyFont="1" applyFill="1" applyBorder="1" applyAlignment="1" applyProtection="1"/>
    <xf numFmtId="3" fontId="37" fillId="0" borderId="2" xfId="0" applyNumberFormat="1" applyFont="1" applyFill="1" applyBorder="1" applyAlignment="1" applyProtection="1">
      <alignment horizontal="centerContinuous"/>
    </xf>
    <xf numFmtId="3" fontId="9" fillId="0" borderId="0" xfId="0" applyNumberFormat="1" applyFont="1" applyFill="1" applyBorder="1" applyAlignment="1" applyProtection="1">
      <alignment vertical="center"/>
    </xf>
    <xf numFmtId="0" fontId="32" fillId="0" borderId="0" xfId="0" applyFont="1" applyFill="1" applyAlignment="1" applyProtection="1">
      <alignment vertical="center"/>
    </xf>
    <xf numFmtId="167" fontId="36" fillId="0" borderId="0" xfId="58" applyNumberFormat="1" applyFont="1" applyFill="1" applyProtection="1"/>
    <xf numFmtId="166" fontId="36" fillId="0" borderId="0" xfId="0" applyNumberFormat="1" applyFont="1" applyFill="1" applyAlignment="1" applyProtection="1">
      <alignment vertical="center"/>
    </xf>
    <xf numFmtId="166" fontId="29" fillId="0" borderId="0" xfId="0" applyNumberFormat="1" applyFont="1" applyFill="1" applyAlignment="1" applyProtection="1">
      <alignment vertical="center"/>
    </xf>
    <xf numFmtId="0" fontId="29" fillId="0" borderId="0" xfId="0" applyFont="1" applyFill="1" applyProtection="1"/>
    <xf numFmtId="0" fontId="9" fillId="0" borderId="0" xfId="0" applyFont="1" applyFill="1" applyProtection="1"/>
    <xf numFmtId="0" fontId="36" fillId="0" borderId="0" xfId="0" applyFont="1" applyFill="1" applyProtection="1"/>
    <xf numFmtId="1" fontId="28" fillId="0" borderId="0" xfId="0" applyNumberFormat="1" applyFont="1" applyFill="1" applyProtection="1"/>
    <xf numFmtId="0" fontId="5" fillId="0" borderId="0" xfId="0" applyFont="1" applyFill="1" applyBorder="1" applyAlignment="1" applyProtection="1">
      <alignment horizontal="center" vertical="center" wrapText="1"/>
    </xf>
    <xf numFmtId="3" fontId="9" fillId="0" borderId="0" xfId="0" applyNumberFormat="1" applyFont="1" applyFill="1" applyBorder="1" applyAlignment="1" applyProtection="1">
      <alignment horizontal="right" vertical="center"/>
    </xf>
    <xf numFmtId="166" fontId="28" fillId="0" borderId="0" xfId="0" applyNumberFormat="1" applyFont="1" applyFill="1" applyProtection="1"/>
    <xf numFmtId="0" fontId="16" fillId="0" borderId="0" xfId="0" applyFont="1" applyFill="1" applyAlignment="1" applyProtection="1"/>
    <xf numFmtId="0" fontId="4" fillId="0" borderId="0" xfId="0" applyFont="1" applyFill="1" applyProtection="1"/>
    <xf numFmtId="0" fontId="9" fillId="0" borderId="0" xfId="42" applyFont="1" applyFill="1" applyAlignment="1">
      <alignment horizontal="left" vertical="center"/>
    </xf>
    <xf numFmtId="1" fontId="3" fillId="0" borderId="0" xfId="45" applyNumberFormat="1" applyFont="1" applyFill="1" applyBorder="1" applyAlignment="1">
      <alignment vertical="center" wrapText="1"/>
    </xf>
    <xf numFmtId="3" fontId="7" fillId="0" borderId="0" xfId="58" applyNumberFormat="1" applyFont="1" applyFill="1" applyBorder="1" applyAlignment="1">
      <alignment wrapText="1"/>
    </xf>
    <xf numFmtId="0" fontId="3" fillId="0" borderId="0" xfId="0" applyFont="1" applyBorder="1" applyAlignment="1">
      <alignment horizontal="center" vertical="center"/>
    </xf>
    <xf numFmtId="0" fontId="3" fillId="0" borderId="7" xfId="42" applyFont="1" applyFill="1" applyBorder="1" applyAlignment="1">
      <alignment horizontal="right" vertical="top"/>
    </xf>
    <xf numFmtId="0" fontId="7" fillId="0" borderId="0" xfId="42" applyFont="1" applyFill="1" applyBorder="1" applyAlignment="1">
      <alignment horizontal="right" vertical="center" wrapText="1" indent="1"/>
    </xf>
    <xf numFmtId="3" fontId="0" fillId="0" borderId="0" xfId="0" applyNumberFormat="1" applyFill="1" applyBorder="1" applyAlignment="1">
      <alignment horizontal="right" vertical="center" indent="1"/>
    </xf>
    <xf numFmtId="3" fontId="3" fillId="0" borderId="5" xfId="0" quotePrefix="1" applyNumberFormat="1" applyFont="1" applyFill="1" applyBorder="1" applyAlignment="1">
      <alignment horizontal="right" vertical="center" wrapText="1" indent="1"/>
    </xf>
    <xf numFmtId="0" fontId="4" fillId="0" borderId="0" xfId="0" applyFont="1" applyFill="1" applyAlignment="1">
      <alignment horizontal="right"/>
    </xf>
    <xf numFmtId="0" fontId="3" fillId="0" borderId="5" xfId="0" applyFont="1" applyFill="1" applyBorder="1" applyAlignment="1">
      <alignment vertical="center"/>
    </xf>
    <xf numFmtId="3" fontId="7" fillId="0" borderId="1" xfId="0" applyNumberFormat="1" applyFont="1" applyFill="1" applyBorder="1" applyAlignment="1" applyProtection="1">
      <alignment horizontal="centerContinuous" vertical="center"/>
    </xf>
    <xf numFmtId="3" fontId="7" fillId="0" borderId="29" xfId="0" applyNumberFormat="1" applyFont="1" applyFill="1" applyBorder="1" applyAlignment="1" applyProtection="1">
      <alignment horizontal="centerContinuous" vertical="center"/>
    </xf>
    <xf numFmtId="3" fontId="7" fillId="0" borderId="15" xfId="0" applyNumberFormat="1" applyFont="1" applyFill="1" applyBorder="1" applyAlignment="1" applyProtection="1">
      <alignment horizontal="centerContinuous" vertical="center"/>
    </xf>
    <xf numFmtId="0" fontId="3" fillId="0" borderId="4" xfId="0" applyFont="1" applyFill="1" applyBorder="1" applyAlignment="1" applyProtection="1">
      <alignment horizontal="centerContinuous" vertical="center"/>
    </xf>
    <xf numFmtId="0" fontId="3" fillId="0" borderId="5" xfId="0" applyFont="1" applyFill="1" applyBorder="1" applyAlignment="1" applyProtection="1">
      <alignment horizontal="centerContinuous" vertical="center"/>
    </xf>
    <xf numFmtId="0" fontId="3" fillId="0" borderId="6" xfId="0" applyFont="1" applyFill="1" applyBorder="1" applyAlignment="1" applyProtection="1">
      <alignment horizontal="centerContinuous" vertical="center"/>
    </xf>
    <xf numFmtId="1" fontId="7" fillId="0" borderId="1" xfId="47" applyFont="1" applyFill="1" applyBorder="1" applyAlignment="1">
      <alignment horizontal="center" vertical="center"/>
    </xf>
    <xf numFmtId="1" fontId="7" fillId="0" borderId="15" xfId="47" applyFont="1" applyFill="1" applyBorder="1" applyAlignment="1">
      <alignment horizontal="center" vertical="center"/>
    </xf>
    <xf numFmtId="3" fontId="7" fillId="0" borderId="15" xfId="47" applyNumberFormat="1" applyFont="1" applyFill="1" applyBorder="1" applyAlignment="1">
      <alignment horizontal="center" vertical="center"/>
    </xf>
    <xf numFmtId="0" fontId="7" fillId="0" borderId="0" xfId="42" quotePrefix="1" applyFont="1" applyFill="1" applyBorder="1" applyAlignment="1">
      <alignment horizontal="center" vertical="center"/>
    </xf>
    <xf numFmtId="0" fontId="3" fillId="0" borderId="5" xfId="45" applyFont="1" applyFill="1" applyBorder="1" applyAlignment="1">
      <alignment vertical="center"/>
    </xf>
    <xf numFmtId="3" fontId="7" fillId="0" borderId="7" xfId="42" applyNumberFormat="1" applyFont="1" applyFill="1" applyBorder="1" applyAlignment="1">
      <alignment horizontal="center" vertical="center" wrapText="1"/>
    </xf>
    <xf numFmtId="3" fontId="3" fillId="0" borderId="7" xfId="42" applyNumberFormat="1" applyFont="1" applyFill="1" applyBorder="1" applyAlignment="1">
      <alignment horizontal="center" vertical="center" wrapText="1"/>
    </xf>
    <xf numFmtId="0" fontId="7" fillId="0" borderId="7" xfId="42" quotePrefix="1" applyFont="1" applyFill="1" applyBorder="1" applyAlignment="1">
      <alignment horizontal="center" vertical="center"/>
    </xf>
    <xf numFmtId="0" fontId="5" fillId="0" borderId="7" xfId="42" applyFont="1" applyFill="1" applyBorder="1" applyAlignment="1">
      <alignment wrapText="1"/>
    </xf>
    <xf numFmtId="0" fontId="7" fillId="0" borderId="19" xfId="42" applyFont="1" applyFill="1" applyBorder="1" applyAlignment="1">
      <alignment vertical="center" wrapText="1"/>
    </xf>
    <xf numFmtId="3" fontId="7" fillId="33" borderId="0" xfId="42" applyNumberFormat="1" applyFont="1" applyFill="1" applyBorder="1" applyAlignment="1">
      <alignment horizontal="right" vertical="center" wrapText="1"/>
    </xf>
    <xf numFmtId="3" fontId="3" fillId="33" borderId="0" xfId="42" applyNumberFormat="1" applyFont="1" applyFill="1" applyBorder="1" applyAlignment="1">
      <alignment horizontal="right" vertical="center" wrapText="1"/>
    </xf>
    <xf numFmtId="0" fontId="7" fillId="33" borderId="0" xfId="42" applyFont="1" applyFill="1" applyBorder="1" applyAlignment="1">
      <alignment horizontal="right" vertical="center" wrapText="1" indent="1"/>
    </xf>
    <xf numFmtId="3" fontId="3" fillId="0" borderId="0" xfId="26" applyNumberFormat="1" applyFont="1" applyFill="1" applyBorder="1" applyAlignment="1">
      <alignment vertical="center"/>
    </xf>
    <xf numFmtId="3" fontId="3" fillId="0" borderId="7" xfId="26" applyNumberFormat="1" applyFont="1" applyFill="1" applyBorder="1" applyAlignment="1">
      <alignment vertical="center"/>
    </xf>
    <xf numFmtId="3" fontId="3" fillId="0" borderId="5" xfId="26" applyNumberFormat="1" applyFont="1" applyFill="1" applyBorder="1" applyAlignment="1">
      <alignment vertical="center"/>
    </xf>
    <xf numFmtId="3" fontId="7" fillId="34" borderId="0" xfId="26" applyNumberFormat="1" applyFont="1" applyFill="1" applyBorder="1" applyAlignment="1">
      <alignment horizontal="right" vertical="center" indent="2"/>
    </xf>
    <xf numFmtId="3" fontId="3" fillId="0" borderId="0" xfId="65" quotePrefix="1" applyNumberFormat="1" applyFont="1" applyFill="1" applyBorder="1" applyAlignment="1">
      <alignment horizontal="left" vertical="center"/>
    </xf>
    <xf numFmtId="3" fontId="3" fillId="0" borderId="7" xfId="65" quotePrefix="1" applyNumberFormat="1" applyFont="1" applyFill="1" applyBorder="1" applyAlignment="1">
      <alignment horizontal="left" vertical="center"/>
    </xf>
    <xf numFmtId="3" fontId="3" fillId="0" borderId="0" xfId="65" applyNumberFormat="1" applyFont="1" applyFill="1" applyBorder="1" applyAlignment="1">
      <alignment horizontal="left" vertical="center"/>
    </xf>
    <xf numFmtId="0" fontId="4" fillId="0" borderId="11" xfId="0" applyFont="1" applyFill="1" applyBorder="1" applyAlignment="1">
      <alignment vertical="center" wrapText="1"/>
    </xf>
    <xf numFmtId="0" fontId="3" fillId="0" borderId="7" xfId="0" applyFont="1" applyFill="1" applyBorder="1" applyAlignment="1">
      <alignment horizontal="center" vertical="center" wrapText="1"/>
    </xf>
    <xf numFmtId="0" fontId="2" fillId="0" borderId="0" xfId="0" applyFont="1" applyFill="1"/>
    <xf numFmtId="0" fontId="3" fillId="0" borderId="0" xfId="66" quotePrefix="1" applyFont="1" applyAlignment="1">
      <alignment horizontal="left"/>
    </xf>
    <xf numFmtId="0" fontId="3" fillId="0" borderId="7" xfId="66" quotePrefix="1" applyFont="1" applyBorder="1" applyAlignment="1">
      <alignment horizontal="left"/>
    </xf>
    <xf numFmtId="0" fontId="3" fillId="0" borderId="0" xfId="66" quotePrefix="1" applyFont="1" applyBorder="1" applyAlignment="1">
      <alignment horizontal="left"/>
    </xf>
    <xf numFmtId="3" fontId="2" fillId="0" borderId="0" xfId="0" applyNumberFormat="1" applyFont="1" applyFill="1" applyAlignment="1">
      <alignment horizontal="right"/>
    </xf>
    <xf numFmtId="0" fontId="2" fillId="0" borderId="0" xfId="0" applyFont="1" applyFill="1" applyAlignment="1">
      <alignment horizontal="center" vertical="center" wrapText="1"/>
    </xf>
    <xf numFmtId="3" fontId="2" fillId="0" borderId="0" xfId="58" applyNumberFormat="1" applyFont="1" applyFill="1" applyAlignment="1">
      <alignment horizontal="right"/>
    </xf>
    <xf numFmtId="3" fontId="2" fillId="0" borderId="0" xfId="0" applyNumberFormat="1" applyFont="1" applyFill="1"/>
    <xf numFmtId="3" fontId="3" fillId="0" borderId="5" xfId="65" applyNumberFormat="1" applyFont="1" applyFill="1" applyBorder="1" applyAlignment="1">
      <alignment horizontal="left" vertical="center"/>
    </xf>
    <xf numFmtId="3" fontId="3" fillId="0" borderId="7" xfId="65" applyNumberFormat="1" applyFont="1" applyFill="1" applyBorder="1" applyAlignment="1">
      <alignment horizontal="left" vertical="center"/>
    </xf>
    <xf numFmtId="0" fontId="2" fillId="0" borderId="0" xfId="0" applyFont="1" applyFill="1" applyBorder="1"/>
    <xf numFmtId="0" fontId="1" fillId="0" borderId="0" xfId="0" applyFont="1" applyFill="1" applyBorder="1" applyAlignment="1">
      <alignment horizontal="center" vertical="center" textRotation="90"/>
    </xf>
    <xf numFmtId="0" fontId="3" fillId="0" borderId="0" xfId="42" applyFont="1" applyFill="1" applyBorder="1" applyAlignment="1">
      <alignment vertical="center" wrapText="1"/>
    </xf>
    <xf numFmtId="0" fontId="7" fillId="0" borderId="0" xfId="42" applyFont="1" applyFill="1" applyBorder="1" applyAlignment="1">
      <alignment vertical="center" wrapText="1"/>
    </xf>
    <xf numFmtId="3" fontId="7" fillId="0" borderId="0" xfId="58" applyNumberFormat="1" applyFont="1" applyFill="1" applyBorder="1" applyAlignment="1">
      <alignment horizontal="right" vertical="center" wrapText="1" indent="1"/>
    </xf>
    <xf numFmtId="3" fontId="3" fillId="0" borderId="0" xfId="58" applyNumberFormat="1" applyFont="1" applyFill="1" applyBorder="1" applyAlignment="1">
      <alignment horizontal="right" vertical="center" wrapText="1" indent="1"/>
    </xf>
    <xf numFmtId="1" fontId="7" fillId="0" borderId="15" xfId="67" applyFont="1" applyFill="1" applyBorder="1" applyAlignment="1">
      <alignment horizontal="center"/>
    </xf>
    <xf numFmtId="1" fontId="7" fillId="0" borderId="1" xfId="67" applyFont="1" applyFill="1" applyBorder="1" applyAlignment="1">
      <alignment horizontal="center"/>
    </xf>
    <xf numFmtId="1" fontId="3" fillId="0" borderId="14" xfId="67" applyFont="1" applyFill="1" applyBorder="1" applyAlignment="1">
      <alignment horizontal="center"/>
    </xf>
    <xf numFmtId="1" fontId="3" fillId="0" borderId="3" xfId="67" applyFont="1" applyFill="1" applyBorder="1" applyAlignment="1">
      <alignment horizontal="center"/>
    </xf>
    <xf numFmtId="0" fontId="3" fillId="0" borderId="4" xfId="0" applyFont="1" applyFill="1" applyBorder="1" applyAlignment="1">
      <alignment horizontal="center" vertical="center" wrapText="1"/>
    </xf>
    <xf numFmtId="0" fontId="3" fillId="0" borderId="7" xfId="0" applyFont="1" applyFill="1" applyBorder="1" applyAlignment="1">
      <alignment horizontal="center" vertical="center" wrapText="1"/>
    </xf>
    <xf numFmtId="1" fontId="3" fillId="0" borderId="3" xfId="47" applyFont="1" applyFill="1" applyBorder="1" applyAlignment="1">
      <alignment horizontal="center" vertical="center"/>
    </xf>
    <xf numFmtId="1" fontId="3" fillId="0" borderId="14" xfId="47" applyFont="1" applyFill="1" applyBorder="1" applyAlignment="1">
      <alignment horizontal="center" vertical="center"/>
    </xf>
    <xf numFmtId="0" fontId="2" fillId="0" borderId="0" xfId="42" applyFont="1" applyFill="1"/>
    <xf numFmtId="3" fontId="3" fillId="0" borderId="5" xfId="42" applyNumberFormat="1" applyFont="1" applyFill="1" applyBorder="1" applyAlignment="1">
      <alignment horizontal="right" vertical="center" wrapText="1" indent="1"/>
    </xf>
    <xf numFmtId="0" fontId="3" fillId="0" borderId="0" xfId="42" applyNumberFormat="1" applyFont="1" applyFill="1" applyBorder="1" applyAlignment="1">
      <alignment horizontal="right" vertical="center" wrapText="1"/>
    </xf>
    <xf numFmtId="0" fontId="3" fillId="0" borderId="0" xfId="42" applyNumberFormat="1" applyFont="1" applyFill="1" applyBorder="1" applyAlignment="1">
      <alignment horizontal="right" wrapText="1"/>
    </xf>
    <xf numFmtId="0" fontId="7" fillId="0" borderId="0" xfId="42" applyNumberFormat="1" applyFont="1" applyFill="1" applyBorder="1" applyAlignment="1">
      <alignment horizontal="center" vertical="center" wrapText="1"/>
    </xf>
    <xf numFmtId="0" fontId="7" fillId="0" borderId="0" xfId="42" applyFont="1" applyFill="1" applyBorder="1" applyAlignment="1">
      <alignment horizontal="justify" wrapText="1"/>
    </xf>
    <xf numFmtId="0" fontId="3" fillId="0" borderId="0" xfId="42" applyNumberFormat="1" applyFont="1" applyFill="1" applyBorder="1" applyAlignment="1">
      <alignment horizontal="right" vertical="top"/>
    </xf>
    <xf numFmtId="0" fontId="3" fillId="0" borderId="0" xfId="42" applyNumberFormat="1" applyFont="1" applyFill="1" applyBorder="1" applyAlignment="1">
      <alignment horizontal="right" vertical="center"/>
    </xf>
    <xf numFmtId="0" fontId="7" fillId="0" borderId="7" xfId="42" applyFont="1" applyFill="1" applyBorder="1" applyAlignment="1">
      <alignment horizontal="justify" vertical="center" wrapText="1"/>
    </xf>
    <xf numFmtId="0" fontId="3" fillId="0" borderId="7" xfId="42" applyFont="1" applyBorder="1" applyAlignment="1">
      <alignment horizontal="right" vertical="top"/>
    </xf>
    <xf numFmtId="0" fontId="3" fillId="0" borderId="0" xfId="42" applyFont="1" applyBorder="1" applyAlignment="1">
      <alignment horizontal="right" vertical="top"/>
    </xf>
    <xf numFmtId="0" fontId="3" fillId="0" borderId="0" xfId="42" applyFont="1" applyBorder="1" applyAlignment="1">
      <alignment horizontal="right" vertical="center"/>
    </xf>
    <xf numFmtId="0" fontId="7" fillId="0" borderId="0" xfId="42" applyFont="1" applyFill="1" applyBorder="1" applyAlignment="1">
      <alignment horizontal="justify" vertical="top" wrapText="1"/>
    </xf>
    <xf numFmtId="0" fontId="7" fillId="35" borderId="0" xfId="42" applyFont="1" applyFill="1" applyBorder="1"/>
    <xf numFmtId="0" fontId="3" fillId="35" borderId="0" xfId="42" applyFont="1" applyFill="1" applyBorder="1"/>
    <xf numFmtId="3" fontId="3" fillId="35" borderId="0" xfId="42" applyNumberFormat="1" applyFont="1" applyFill="1" applyBorder="1" applyAlignment="1">
      <alignment horizontal="right" vertical="center" wrapText="1" indent="1"/>
    </xf>
    <xf numFmtId="0" fontId="3" fillId="0" borderId="5" xfId="0" applyFont="1" applyFill="1" applyBorder="1" applyAlignment="1">
      <alignment horizontal="center" vertical="center" wrapText="1"/>
    </xf>
    <xf numFmtId="1" fontId="3" fillId="0" borderId="3" xfId="47" applyFont="1" applyFill="1" applyBorder="1" applyAlignment="1">
      <alignment horizontal="center" vertical="center"/>
    </xf>
    <xf numFmtId="1" fontId="3" fillId="0" borderId="14" xfId="47" applyFont="1" applyFill="1" applyBorder="1" applyAlignment="1">
      <alignment horizontal="center" vertical="center"/>
    </xf>
    <xf numFmtId="1" fontId="46" fillId="0" borderId="0" xfId="44" applyFont="1" applyFill="1" applyAlignment="1">
      <alignment horizontal="justify" vertical="center" wrapText="1"/>
    </xf>
    <xf numFmtId="3" fontId="7" fillId="0" borderId="0" xfId="44" applyNumberFormat="1" applyFont="1" applyFill="1" applyBorder="1" applyAlignment="1">
      <alignment horizontal="right" vertical="center" indent="1"/>
    </xf>
    <xf numFmtId="1" fontId="3" fillId="0" borderId="14" xfId="44" applyFont="1" applyFill="1" applyBorder="1" applyAlignment="1">
      <alignment horizontal="center"/>
    </xf>
    <xf numFmtId="1" fontId="7" fillId="0" borderId="15" xfId="44" applyFont="1" applyFill="1" applyBorder="1" applyAlignment="1">
      <alignment horizontal="center" vertical="center"/>
    </xf>
    <xf numFmtId="1" fontId="3" fillId="0" borderId="0" xfId="44" applyFont="1" applyFill="1" applyBorder="1" applyAlignment="1">
      <alignment horizontal="center" vertical="center" wrapText="1"/>
    </xf>
    <xf numFmtId="1" fontId="3" fillId="0" borderId="7" xfId="44" applyFont="1" applyFill="1" applyBorder="1" applyAlignment="1">
      <alignment horizontal="center" vertical="center" wrapText="1"/>
    </xf>
    <xf numFmtId="1" fontId="3" fillId="0" borderId="5" xfId="44" applyFont="1" applyFill="1" applyBorder="1" applyAlignment="1">
      <alignment horizontal="left" vertical="center" wrapText="1"/>
    </xf>
    <xf numFmtId="1" fontId="3" fillId="0" borderId="5" xfId="44" applyFont="1" applyFill="1" applyBorder="1" applyAlignment="1">
      <alignment horizontal="center" vertical="center" wrapText="1"/>
    </xf>
    <xf numFmtId="4" fontId="3" fillId="0" borderId="0" xfId="58" applyNumberFormat="1" applyFont="1" applyFill="1" applyBorder="1" applyAlignment="1">
      <alignment vertical="center"/>
    </xf>
    <xf numFmtId="4" fontId="3" fillId="0" borderId="5" xfId="58" applyNumberFormat="1" applyFont="1" applyFill="1" applyBorder="1" applyAlignment="1">
      <alignment vertical="center"/>
    </xf>
    <xf numFmtId="0" fontId="31" fillId="0" borderId="0" xfId="0" applyFont="1" applyFill="1" applyAlignment="1">
      <alignment vertical="center"/>
    </xf>
    <xf numFmtId="3" fontId="7" fillId="0" borderId="0" xfId="0" applyNumberFormat="1" applyFont="1" applyFill="1" applyBorder="1" applyAlignment="1" applyProtection="1">
      <alignment horizontal="right" vertical="center" indent="1"/>
    </xf>
    <xf numFmtId="3" fontId="3" fillId="0" borderId="0" xfId="0" applyNumberFormat="1" applyFont="1" applyFill="1" applyBorder="1" applyAlignment="1" applyProtection="1">
      <alignment horizontal="right" vertical="center" indent="1"/>
    </xf>
    <xf numFmtId="3" fontId="3" fillId="0" borderId="5" xfId="0" applyNumberFormat="1" applyFont="1" applyFill="1" applyBorder="1" applyAlignment="1" applyProtection="1">
      <alignment horizontal="right" vertical="center" indent="1"/>
    </xf>
    <xf numFmtId="0" fontId="3" fillId="0" borderId="0" xfId="42" applyFont="1" applyFill="1" applyAlignment="1">
      <alignment vertical="center"/>
    </xf>
    <xf numFmtId="1" fontId="7" fillId="0" borderId="15" xfId="47" applyFont="1" applyFill="1" applyBorder="1" applyAlignment="1">
      <alignment horizontal="center" vertical="center"/>
    </xf>
    <xf numFmtId="1" fontId="3" fillId="0" borderId="33" xfId="47" applyFont="1" applyFill="1" applyBorder="1" applyAlignment="1">
      <alignment horizontal="center" vertical="center"/>
    </xf>
    <xf numFmtId="0" fontId="7" fillId="0" borderId="0" xfId="42" applyFont="1" applyFill="1" applyAlignment="1">
      <alignment wrapText="1"/>
    </xf>
    <xf numFmtId="0" fontId="66" fillId="0" borderId="0" xfId="0" applyFont="1"/>
    <xf numFmtId="0" fontId="67" fillId="0" borderId="0" xfId="0" applyFont="1"/>
    <xf numFmtId="1" fontId="3" fillId="0" borderId="0" xfId="44" quotePrefix="1" applyFont="1" applyFill="1" applyBorder="1" applyAlignment="1">
      <alignment horizontal="left" vertical="center" wrapText="1"/>
    </xf>
    <xf numFmtId="1" fontId="3" fillId="0" borderId="0" xfId="44" applyFont="1" applyFill="1" applyBorder="1" applyAlignment="1">
      <alignment horizontal="center" vertical="center" wrapText="1"/>
    </xf>
    <xf numFmtId="1" fontId="3" fillId="0" borderId="5" xfId="44" applyFont="1" applyFill="1" applyBorder="1" applyAlignment="1">
      <alignment horizontal="left" vertical="center" wrapText="1"/>
    </xf>
    <xf numFmtId="1" fontId="3" fillId="0" borderId="14" xfId="44" applyFont="1" applyFill="1" applyBorder="1" applyAlignment="1">
      <alignment horizontal="center"/>
    </xf>
    <xf numFmtId="1" fontId="7" fillId="0" borderId="15" xfId="44" applyFont="1" applyFill="1" applyBorder="1" applyAlignment="1">
      <alignment horizontal="center" vertical="center"/>
    </xf>
    <xf numFmtId="0" fontId="1" fillId="0" borderId="2" xfId="0" applyFont="1" applyBorder="1" applyAlignment="1">
      <alignment horizontal="center" vertical="center" wrapText="1"/>
    </xf>
    <xf numFmtId="3" fontId="7" fillId="0" borderId="0" xfId="58" applyNumberFormat="1" applyFont="1" applyFill="1" applyBorder="1" applyAlignment="1">
      <alignment horizontal="right" vertical="center" wrapText="1" indent="2"/>
    </xf>
    <xf numFmtId="3" fontId="3" fillId="0" borderId="0" xfId="58" applyNumberFormat="1" applyFont="1" applyFill="1" applyBorder="1" applyAlignment="1">
      <alignment horizontal="right" vertical="center" wrapText="1" indent="2"/>
    </xf>
    <xf numFmtId="1" fontId="3" fillId="0" borderId="0" xfId="44" applyFont="1" applyBorder="1" applyAlignment="1">
      <alignment horizontal="center" vertical="center" wrapText="1"/>
    </xf>
    <xf numFmtId="1" fontId="7" fillId="0" borderId="0" xfId="44" applyFont="1" applyAlignment="1"/>
    <xf numFmtId="1" fontId="3" fillId="0" borderId="5" xfId="44" applyFont="1" applyBorder="1" applyAlignment="1">
      <alignment horizontal="center" vertical="center" wrapText="1"/>
    </xf>
    <xf numFmtId="3" fontId="7" fillId="0" borderId="0" xfId="26" applyNumberFormat="1" applyFont="1" applyFill="1" applyBorder="1" applyAlignment="1">
      <alignment horizontal="right" vertical="center" indent="1"/>
    </xf>
    <xf numFmtId="3" fontId="7" fillId="0" borderId="0" xfId="26" applyNumberFormat="1" applyFont="1" applyBorder="1" applyAlignment="1">
      <alignment horizontal="right" vertical="center" indent="4"/>
    </xf>
    <xf numFmtId="3" fontId="3" fillId="0" borderId="0" xfId="26" applyNumberFormat="1" applyFont="1" applyBorder="1" applyAlignment="1">
      <alignment horizontal="right" vertical="center" indent="4"/>
    </xf>
    <xf numFmtId="3" fontId="7" fillId="0" borderId="0" xfId="26" applyNumberFormat="1" applyFont="1" applyFill="1" applyBorder="1" applyAlignment="1">
      <alignment horizontal="right" vertical="center" indent="4"/>
    </xf>
    <xf numFmtId="1" fontId="9" fillId="0" borderId="0" xfId="44" applyFont="1" applyAlignment="1">
      <alignment vertical="center" wrapText="1"/>
    </xf>
    <xf numFmtId="1" fontId="46" fillId="0" borderId="0" xfId="44" applyFont="1" applyAlignment="1">
      <alignment vertical="center" wrapText="1"/>
    </xf>
    <xf numFmtId="1" fontId="9" fillId="0" borderId="0" xfId="44" applyFont="1" applyFill="1" applyAlignment="1">
      <alignment vertical="center" wrapText="1"/>
    </xf>
    <xf numFmtId="1" fontId="46" fillId="0" borderId="0" xfId="44" applyFont="1" applyFill="1" applyAlignment="1">
      <alignment vertical="center"/>
    </xf>
    <xf numFmtId="3" fontId="7" fillId="0" borderId="0" xfId="26" applyNumberFormat="1" applyFont="1" applyFill="1" applyBorder="1" applyAlignment="1">
      <alignment horizontal="right" vertical="center" indent="5"/>
    </xf>
    <xf numFmtId="3" fontId="3" fillId="0" borderId="0" xfId="26" applyNumberFormat="1" applyFont="1" applyFill="1" applyBorder="1" applyAlignment="1">
      <alignment horizontal="right" vertical="center" indent="5"/>
    </xf>
    <xf numFmtId="1" fontId="3" fillId="0" borderId="7" xfId="44" applyFont="1" applyBorder="1" applyAlignment="1">
      <alignment horizontal="center" vertical="center" wrapText="1"/>
    </xf>
    <xf numFmtId="3" fontId="7" fillId="0" borderId="7" xfId="26" applyNumberFormat="1" applyFont="1" applyFill="1" applyBorder="1" applyAlignment="1">
      <alignment horizontal="right" vertical="center" indent="4"/>
    </xf>
    <xf numFmtId="3" fontId="3" fillId="0" borderId="7" xfId="26" applyNumberFormat="1" applyFont="1" applyBorder="1" applyAlignment="1">
      <alignment horizontal="right" vertical="center" indent="4"/>
    </xf>
    <xf numFmtId="3" fontId="7" fillId="0" borderId="7" xfId="26" applyNumberFormat="1" applyFont="1" applyFill="1" applyBorder="1" applyAlignment="1">
      <alignment horizontal="right" vertical="center" indent="5"/>
    </xf>
    <xf numFmtId="3" fontId="3" fillId="0" borderId="7" xfId="26" applyNumberFormat="1" applyFont="1" applyFill="1" applyBorder="1" applyAlignment="1">
      <alignment horizontal="right" vertical="center" indent="5"/>
    </xf>
    <xf numFmtId="1" fontId="7" fillId="0" borderId="0" xfId="44" applyFont="1" applyFill="1" applyBorder="1" applyAlignment="1">
      <alignment horizontal="right" vertical="center" indent="1"/>
    </xf>
    <xf numFmtId="1" fontId="3" fillId="0" borderId="0" xfId="44" applyFont="1" applyFill="1" applyBorder="1" applyAlignment="1">
      <alignment horizontal="right" vertical="center" indent="1"/>
    </xf>
    <xf numFmtId="3" fontId="3" fillId="0" borderId="5" xfId="44" applyNumberFormat="1" applyFont="1" applyFill="1" applyBorder="1" applyAlignment="1">
      <alignment horizontal="right" vertical="center" indent="1"/>
    </xf>
    <xf numFmtId="1" fontId="3" fillId="0" borderId="5" xfId="44" applyFont="1" applyFill="1" applyBorder="1" applyAlignment="1">
      <alignment horizontal="right" vertical="center" indent="1"/>
    </xf>
    <xf numFmtId="3" fontId="3" fillId="0" borderId="0" xfId="44" applyNumberFormat="1" applyFont="1" applyFill="1" applyBorder="1" applyAlignment="1">
      <alignment horizontal="right" vertical="center" indent="1"/>
    </xf>
    <xf numFmtId="1" fontId="7" fillId="0" borderId="7" xfId="44" applyFont="1" applyFill="1" applyBorder="1" applyAlignment="1">
      <alignment horizontal="center" vertical="center"/>
    </xf>
    <xf numFmtId="1" fontId="3" fillId="0" borderId="0" xfId="44" applyFont="1" applyFill="1" applyBorder="1" applyAlignment="1">
      <alignment horizontal="right" vertical="center" indent="2"/>
    </xf>
    <xf numFmtId="1" fontId="3" fillId="0" borderId="7" xfId="44" applyFont="1" applyFill="1" applyBorder="1" applyAlignment="1">
      <alignment horizontal="right" vertical="center" indent="2"/>
    </xf>
    <xf numFmtId="1" fontId="7" fillId="0" borderId="2" xfId="44" applyFont="1" applyFill="1" applyBorder="1" applyAlignment="1">
      <alignment horizontal="center" vertical="center" wrapText="1"/>
    </xf>
    <xf numFmtId="1" fontId="3" fillId="0" borderId="5" xfId="44" applyFont="1" applyFill="1" applyBorder="1" applyAlignment="1">
      <alignment horizontal="center" vertical="center"/>
    </xf>
    <xf numFmtId="3" fontId="7" fillId="0" borderId="0" xfId="44" applyNumberFormat="1" applyFont="1" applyFill="1" applyBorder="1" applyAlignment="1">
      <alignment horizontal="right" vertical="center" indent="1"/>
    </xf>
    <xf numFmtId="3" fontId="7" fillId="0" borderId="7" xfId="44" applyNumberFormat="1" applyFont="1" applyFill="1" applyBorder="1" applyAlignment="1">
      <alignment horizontal="right" vertical="center" indent="1"/>
    </xf>
    <xf numFmtId="1" fontId="3" fillId="0" borderId="0" xfId="44" quotePrefix="1" applyFont="1" applyFill="1" applyBorder="1" applyAlignment="1">
      <alignment vertical="center" wrapText="1"/>
    </xf>
    <xf numFmtId="1" fontId="46" fillId="0" borderId="0" xfId="44" applyFont="1" applyFill="1" applyBorder="1" applyAlignment="1">
      <alignment vertical="center" wrapText="1"/>
    </xf>
    <xf numFmtId="1" fontId="46" fillId="0" borderId="7" xfId="44" applyFont="1" applyFill="1" applyBorder="1" applyAlignment="1">
      <alignment vertical="center" wrapText="1"/>
    </xf>
    <xf numFmtId="1" fontId="46" fillId="0" borderId="0" xfId="44" applyFont="1" applyFill="1" applyAlignment="1">
      <alignment vertical="center" wrapText="1"/>
    </xf>
    <xf numFmtId="3" fontId="3" fillId="0" borderId="7" xfId="44" applyNumberFormat="1" applyFont="1" applyFill="1" applyBorder="1" applyAlignment="1">
      <alignment horizontal="right" vertical="center" indent="1"/>
    </xf>
    <xf numFmtId="3" fontId="7" fillId="34" borderId="7" xfId="44" applyNumberFormat="1" applyFont="1" applyFill="1" applyBorder="1" applyAlignment="1">
      <alignment horizontal="right" vertical="center" indent="1"/>
    </xf>
    <xf numFmtId="3" fontId="3" fillId="34" borderId="7" xfId="44" applyNumberFormat="1" applyFont="1" applyFill="1" applyBorder="1" applyAlignment="1">
      <alignment horizontal="right" vertical="center" indent="1"/>
    </xf>
    <xf numFmtId="0" fontId="3" fillId="0" borderId="0" xfId="0" quotePrefix="1" applyFont="1" applyFill="1" applyBorder="1" applyAlignment="1" applyProtection="1">
      <alignment horizontal="center"/>
    </xf>
    <xf numFmtId="0" fontId="3" fillId="0" borderId="0" xfId="0" applyFont="1" applyFill="1" applyBorder="1" applyAlignment="1" applyProtection="1">
      <alignment horizontal="center" vertical="center"/>
    </xf>
    <xf numFmtId="0" fontId="3" fillId="0" borderId="5" xfId="0" quotePrefix="1" applyFont="1" applyFill="1" applyBorder="1" applyAlignment="1" applyProtection="1">
      <alignment horizontal="center" vertical="center"/>
    </xf>
    <xf numFmtId="0" fontId="3" fillId="0" borderId="5" xfId="0" applyFont="1" applyFill="1" applyBorder="1" applyAlignment="1" applyProtection="1">
      <alignment horizontal="center" vertical="center" wrapText="1"/>
    </xf>
    <xf numFmtId="0" fontId="3" fillId="0" borderId="5" xfId="0" quotePrefix="1" applyFont="1" applyFill="1" applyBorder="1" applyAlignment="1" applyProtection="1">
      <alignment horizontal="center" vertical="center" wrapText="1"/>
    </xf>
    <xf numFmtId="0" fontId="7" fillId="0" borderId="5" xfId="0" applyFont="1" applyBorder="1" applyAlignment="1">
      <alignment vertical="center" wrapText="1"/>
    </xf>
    <xf numFmtId="1" fontId="3" fillId="0" borderId="5" xfId="0" applyNumberFormat="1" applyFont="1" applyBorder="1" applyAlignment="1">
      <alignment vertical="center" wrapText="1"/>
    </xf>
    <xf numFmtId="1" fontId="3" fillId="0" borderId="5" xfId="46" applyFont="1" applyFill="1" applyBorder="1" applyAlignment="1">
      <alignment horizontal="left" vertical="center" wrapText="1"/>
    </xf>
    <xf numFmtId="1" fontId="3" fillId="0" borderId="5" xfId="46" quotePrefix="1" applyFont="1" applyFill="1" applyBorder="1" applyAlignment="1">
      <alignment horizontal="left" vertical="center"/>
    </xf>
    <xf numFmtId="1" fontId="3" fillId="0" borderId="0" xfId="46" applyFont="1" applyFill="1" applyBorder="1" applyAlignment="1">
      <alignment horizontal="left" vertical="center"/>
    </xf>
    <xf numFmtId="1" fontId="3" fillId="0" borderId="7" xfId="46" quotePrefix="1" applyFont="1" applyFill="1" applyBorder="1" applyAlignment="1">
      <alignment horizontal="left" vertical="center"/>
    </xf>
    <xf numFmtId="3" fontId="3" fillId="0" borderId="5" xfId="28" applyNumberFormat="1" applyFont="1" applyFill="1" applyBorder="1" applyAlignment="1">
      <alignment vertical="center"/>
    </xf>
    <xf numFmtId="0" fontId="68" fillId="0" borderId="0" xfId="0" quotePrefix="1" applyFont="1" applyFill="1" applyBorder="1" applyAlignment="1">
      <alignment vertical="center" wrapText="1"/>
    </xf>
    <xf numFmtId="0" fontId="70" fillId="0" borderId="0" xfId="0" applyFont="1" applyAlignment="1">
      <alignment horizontal="justify" vertical="center" wrapText="1"/>
    </xf>
    <xf numFmtId="0" fontId="71" fillId="0" borderId="0" xfId="0" applyFont="1" applyBorder="1" applyAlignment="1">
      <alignment horizontal="justify" vertical="center" wrapText="1"/>
    </xf>
    <xf numFmtId="0" fontId="68" fillId="0" borderId="0" xfId="0" applyFont="1" applyBorder="1" applyAlignment="1">
      <alignment horizontal="center" vertical="center"/>
    </xf>
    <xf numFmtId="0" fontId="67" fillId="0" borderId="0" xfId="0" applyFont="1" applyBorder="1" applyAlignment="1">
      <alignment horizontal="center" vertical="center" wrapText="1"/>
    </xf>
    <xf numFmtId="0" fontId="68" fillId="0" borderId="0" xfId="0" applyFont="1" applyFill="1" applyBorder="1" applyAlignment="1">
      <alignment horizontal="center" vertical="center" wrapText="1"/>
    </xf>
    <xf numFmtId="3" fontId="66" fillId="0" borderId="0" xfId="0" applyNumberFormat="1" applyFont="1" applyFill="1" applyBorder="1" applyAlignment="1">
      <alignment horizontal="right" vertical="center" indent="1"/>
    </xf>
    <xf numFmtId="3" fontId="68" fillId="0" borderId="0" xfId="0" quotePrefix="1" applyNumberFormat="1" applyFont="1" applyFill="1" applyBorder="1" applyAlignment="1">
      <alignment horizontal="right" vertical="center" wrapText="1" indent="1"/>
    </xf>
    <xf numFmtId="3" fontId="66" fillId="0" borderId="0" xfId="0" applyNumberFormat="1" applyFont="1"/>
    <xf numFmtId="0" fontId="1" fillId="0" borderId="1" xfId="0" applyFont="1" applyBorder="1" applyAlignment="1">
      <alignment horizontal="center" vertical="center" wrapText="1"/>
    </xf>
    <xf numFmtId="4" fontId="3" fillId="0" borderId="7" xfId="58" applyNumberFormat="1" applyFont="1" applyFill="1" applyBorder="1" applyAlignment="1">
      <alignment vertical="center"/>
    </xf>
    <xf numFmtId="0" fontId="73" fillId="0" borderId="0" xfId="0" applyFont="1" applyAlignment="1">
      <alignment horizontal="center" vertical="center" readingOrder="1"/>
    </xf>
    <xf numFmtId="0" fontId="72" fillId="0" borderId="0" xfId="0" applyFont="1" applyAlignment="1">
      <alignment horizontal="center" vertical="center" wrapText="1" readingOrder="1"/>
    </xf>
    <xf numFmtId="0" fontId="74" fillId="0" borderId="0" xfId="68" applyAlignment="1" applyProtection="1">
      <alignment vertical="center"/>
    </xf>
    <xf numFmtId="0" fontId="75" fillId="0" borderId="0" xfId="0" quotePrefix="1" applyFont="1" applyAlignment="1">
      <alignment horizontal="center" vertical="center"/>
    </xf>
    <xf numFmtId="0" fontId="19" fillId="0" borderId="0" xfId="53" applyFont="1" applyAlignment="1">
      <alignment horizontal="center"/>
    </xf>
    <xf numFmtId="0" fontId="20" fillId="0" borderId="5" xfId="53" applyFont="1" applyBorder="1" applyAlignment="1">
      <alignment horizontal="center" vertical="center" wrapText="1"/>
    </xf>
    <xf numFmtId="0" fontId="20" fillId="0" borderId="6" xfId="53" applyFont="1" applyBorder="1" applyAlignment="1">
      <alignment horizontal="center" vertical="center" wrapText="1"/>
    </xf>
    <xf numFmtId="0" fontId="20" fillId="0" borderId="4" xfId="53" applyFont="1" applyBorder="1" applyAlignment="1">
      <alignment horizontal="center" vertical="center" wrapText="1"/>
    </xf>
    <xf numFmtId="0" fontId="1" fillId="0" borderId="19" xfId="0" applyFont="1" applyBorder="1" applyAlignment="1">
      <alignment horizontal="center"/>
    </xf>
    <xf numFmtId="0" fontId="1" fillId="0" borderId="26" xfId="0" applyFont="1" applyBorder="1" applyAlignment="1">
      <alignment horizontal="center"/>
    </xf>
    <xf numFmtId="0" fontId="9" fillId="0" borderId="3" xfId="0" applyFont="1" applyBorder="1" applyAlignment="1">
      <alignment horizontal="center" wrapText="1"/>
    </xf>
    <xf numFmtId="0" fontId="9" fillId="0" borderId="33" xfId="0" applyFont="1" applyBorder="1" applyAlignment="1">
      <alignment horizontal="center" wrapText="1"/>
    </xf>
    <xf numFmtId="0" fontId="22" fillId="0" borderId="3" xfId="45" applyFont="1" applyBorder="1" applyAlignment="1">
      <alignment horizontal="center" vertical="justify"/>
    </xf>
    <xf numFmtId="0" fontId="22" fillId="0" borderId="1" xfId="45" applyFont="1" applyBorder="1" applyAlignment="1">
      <alignment horizontal="center" vertical="justify"/>
    </xf>
    <xf numFmtId="0" fontId="0" fillId="0" borderId="15" xfId="0" applyBorder="1" applyAlignment="1">
      <alignment horizontal="center" vertical="justify" wrapText="1"/>
    </xf>
    <xf numFmtId="0" fontId="0" fillId="0" borderId="7" xfId="0" applyBorder="1" applyAlignment="1">
      <alignment horizontal="center" vertical="justify" wrapText="1"/>
    </xf>
    <xf numFmtId="0" fontId="0" fillId="0" borderId="29" xfId="0" applyBorder="1" applyAlignment="1">
      <alignment horizontal="center" vertical="justify" wrapText="1"/>
    </xf>
    <xf numFmtId="0" fontId="9" fillId="0" borderId="14" xfId="0" applyFont="1" applyBorder="1" applyAlignment="1">
      <alignment horizontal="center"/>
    </xf>
    <xf numFmtId="0" fontId="9" fillId="0" borderId="19" xfId="0" applyFont="1" applyBorder="1" applyAlignment="1">
      <alignment horizontal="center"/>
    </xf>
    <xf numFmtId="0" fontId="9" fillId="0" borderId="26" xfId="0" applyFont="1" applyBorder="1" applyAlignment="1">
      <alignment horizontal="center"/>
    </xf>
    <xf numFmtId="0" fontId="9" fillId="0" borderId="27" xfId="0" applyFont="1" applyBorder="1" applyAlignment="1">
      <alignment horizontal="center"/>
    </xf>
    <xf numFmtId="0" fontId="9" fillId="0" borderId="0" xfId="0" applyFont="1" applyBorder="1" applyAlignment="1">
      <alignment horizontal="center"/>
    </xf>
    <xf numFmtId="0" fontId="9" fillId="0" borderId="28" xfId="0" applyFont="1" applyBorder="1" applyAlignment="1">
      <alignment horizontal="center"/>
    </xf>
    <xf numFmtId="0" fontId="17" fillId="0" borderId="0" xfId="53" applyFont="1" applyAlignment="1">
      <alignment horizontal="center"/>
    </xf>
    <xf numFmtId="0" fontId="19" fillId="0" borderId="7" xfId="53" applyFont="1" applyBorder="1" applyAlignment="1">
      <alignment horizontal="right"/>
    </xf>
    <xf numFmtId="1" fontId="22" fillId="0" borderId="3" xfId="45" applyNumberFormat="1" applyFont="1" applyBorder="1" applyAlignment="1">
      <alignment horizontal="center" vertical="justify"/>
    </xf>
    <xf numFmtId="1" fontId="22" fillId="0" borderId="1" xfId="45" applyNumberFormat="1" applyFont="1" applyBorder="1" applyAlignment="1">
      <alignment horizontal="center" vertical="justify"/>
    </xf>
    <xf numFmtId="0" fontId="44" fillId="0" borderId="0" xfId="0" applyFont="1" applyAlignment="1">
      <alignment horizontal="center" vertical="center" wrapText="1"/>
    </xf>
    <xf numFmtId="0" fontId="5" fillId="0" borderId="24" xfId="0" applyFont="1" applyFill="1" applyBorder="1" applyAlignment="1">
      <alignment horizontal="right" vertical="center" wrapText="1"/>
    </xf>
    <xf numFmtId="0" fontId="5" fillId="0" borderId="0" xfId="0" applyFont="1" applyFill="1" applyBorder="1" applyAlignment="1">
      <alignment horizontal="right" vertical="center" wrapText="1"/>
    </xf>
    <xf numFmtId="0" fontId="4" fillId="0" borderId="25" xfId="0" applyFont="1" applyFill="1" applyBorder="1" applyAlignment="1">
      <alignment vertical="center" wrapText="1"/>
    </xf>
    <xf numFmtId="0" fontId="4" fillId="0" borderId="13" xfId="0" applyFont="1" applyFill="1" applyBorder="1" applyAlignment="1">
      <alignment vertical="center" wrapText="1"/>
    </xf>
    <xf numFmtId="0" fontId="4" fillId="0" borderId="7" xfId="0" applyFont="1" applyFill="1" applyBorder="1" applyAlignment="1">
      <alignment horizontal="center"/>
    </xf>
    <xf numFmtId="0" fontId="4" fillId="0" borderId="0" xfId="0" applyFont="1" applyFill="1" applyBorder="1" applyAlignment="1">
      <alignment horizontal="center" vertical="center" wrapText="1"/>
    </xf>
    <xf numFmtId="0" fontId="4" fillId="0" borderId="13" xfId="0" applyFont="1" applyFill="1" applyBorder="1" applyAlignment="1">
      <alignment horizontal="center" vertical="center" wrapText="1"/>
    </xf>
    <xf numFmtId="0" fontId="4" fillId="0" borderId="13" xfId="0" applyFont="1" applyFill="1" applyBorder="1" applyAlignment="1">
      <alignment horizontal="center"/>
    </xf>
    <xf numFmtId="0" fontId="3" fillId="0" borderId="14"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3" fillId="0" borderId="15"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5" xfId="49" applyFont="1" applyFill="1" applyBorder="1" applyAlignment="1">
      <alignment horizontal="center" vertical="top" wrapText="1"/>
    </xf>
    <xf numFmtId="0" fontId="3" fillId="0" borderId="5" xfId="49" quotePrefix="1" applyFont="1" applyFill="1" applyBorder="1" applyAlignment="1">
      <alignment horizontal="center" vertical="top" wrapText="1"/>
    </xf>
    <xf numFmtId="0" fontId="4" fillId="0" borderId="24" xfId="0" applyFont="1" applyFill="1" applyBorder="1" applyAlignment="1">
      <alignment vertical="center" wrapText="1"/>
    </xf>
    <xf numFmtId="0" fontId="4" fillId="0" borderId="0" xfId="0" applyFont="1" applyFill="1" applyBorder="1" applyAlignment="1">
      <alignment vertical="center" wrapText="1"/>
    </xf>
    <xf numFmtId="0" fontId="4" fillId="0" borderId="11" xfId="0" applyFont="1" applyFill="1" applyBorder="1" applyAlignment="1">
      <alignment vertical="center" wrapText="1"/>
    </xf>
    <xf numFmtId="0" fontId="5" fillId="0" borderId="19" xfId="0" applyFont="1" applyFill="1" applyBorder="1" applyAlignment="1">
      <alignment horizontal="left" vertical="center" wrapText="1"/>
    </xf>
    <xf numFmtId="0" fontId="5" fillId="0" borderId="19" xfId="0" applyFont="1" applyFill="1" applyBorder="1" applyAlignment="1">
      <alignment horizontal="left" vertical="center"/>
    </xf>
    <xf numFmtId="0" fontId="5" fillId="0" borderId="24" xfId="0" applyFont="1" applyFill="1" applyBorder="1" applyAlignment="1">
      <alignment horizontal="right" vertical="center"/>
    </xf>
    <xf numFmtId="0" fontId="5" fillId="0" borderId="0" xfId="0" applyFont="1" applyFill="1" applyBorder="1" applyAlignment="1">
      <alignment horizontal="right" vertical="center"/>
    </xf>
    <xf numFmtId="0" fontId="3" fillId="0" borderId="26" xfId="49" applyFont="1" applyFill="1" applyBorder="1" applyAlignment="1">
      <alignment horizontal="center" vertical="center" textRotation="90" wrapText="1"/>
    </xf>
    <xf numFmtId="0" fontId="3" fillId="0" borderId="28" xfId="49" applyFont="1" applyFill="1" applyBorder="1" applyAlignment="1">
      <alignment horizontal="center" vertical="center" textRotation="90" wrapText="1"/>
    </xf>
    <xf numFmtId="0" fontId="3" fillId="0" borderId="29" xfId="49" applyFont="1" applyFill="1" applyBorder="1" applyAlignment="1">
      <alignment horizontal="center" vertical="center" textRotation="90" wrapText="1"/>
    </xf>
    <xf numFmtId="0" fontId="3" fillId="0" borderId="3" xfId="49" applyFont="1" applyFill="1" applyBorder="1" applyAlignment="1">
      <alignment horizontal="center" vertical="center" wrapText="1"/>
    </xf>
    <xf numFmtId="0" fontId="3" fillId="0" borderId="33" xfId="49" applyFont="1" applyFill="1" applyBorder="1" applyAlignment="1">
      <alignment horizontal="center" vertical="center" wrapText="1"/>
    </xf>
    <xf numFmtId="0" fontId="3" fillId="0" borderId="1" xfId="49" applyFont="1" applyFill="1" applyBorder="1" applyAlignment="1">
      <alignment horizontal="center" vertical="center" wrapText="1"/>
    </xf>
    <xf numFmtId="0" fontId="3" fillId="0" borderId="19" xfId="0" applyFont="1" applyFill="1" applyBorder="1" applyAlignment="1">
      <alignment horizontal="center" vertical="center" wrapText="1"/>
    </xf>
    <xf numFmtId="0" fontId="3" fillId="0" borderId="26"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29" xfId="0" applyFont="1" applyFill="1" applyBorder="1" applyAlignment="1">
      <alignment horizontal="center" vertical="center" wrapText="1"/>
    </xf>
    <xf numFmtId="0" fontId="1" fillId="0" borderId="0" xfId="0" applyFont="1" applyFill="1" applyAlignment="1">
      <alignment horizontal="justify" vertical="center" wrapText="1"/>
    </xf>
    <xf numFmtId="0" fontId="1" fillId="0" borderId="0" xfId="0" applyFont="1" applyFill="1" applyAlignment="1">
      <alignment horizontal="justify" vertical="center"/>
    </xf>
    <xf numFmtId="0" fontId="46" fillId="0" borderId="0" xfId="0" applyFont="1" applyFill="1" applyAlignment="1">
      <alignment horizontal="justify" vertical="center" wrapText="1"/>
    </xf>
    <xf numFmtId="0" fontId="46" fillId="0" borderId="0" xfId="0" applyFont="1" applyFill="1" applyAlignment="1">
      <alignment horizontal="justify" vertical="center"/>
    </xf>
    <xf numFmtId="0" fontId="7" fillId="0" borderId="4" xfId="0" applyFont="1" applyFill="1" applyBorder="1" applyAlignment="1"/>
    <xf numFmtId="0" fontId="45" fillId="0" borderId="0" xfId="0" applyFont="1" applyFill="1" applyAlignment="1">
      <alignment horizontal="justify" vertical="center" wrapText="1"/>
    </xf>
    <xf numFmtId="0" fontId="45" fillId="0" borderId="0" xfId="0" applyFont="1" applyFill="1" applyAlignment="1">
      <alignment horizontal="justify" vertical="center"/>
    </xf>
    <xf numFmtId="0" fontId="3" fillId="0" borderId="5" xfId="0" applyFont="1" applyFill="1" applyBorder="1" applyAlignment="1">
      <alignment horizontal="center" vertical="center"/>
    </xf>
    <xf numFmtId="0" fontId="3" fillId="0" borderId="6" xfId="0" applyFont="1" applyFill="1" applyBorder="1" applyAlignment="1">
      <alignment horizontal="center" vertical="center"/>
    </xf>
    <xf numFmtId="0" fontId="7" fillId="0" borderId="0" xfId="0" applyFont="1" applyFill="1" applyBorder="1" applyAlignment="1">
      <alignment horizontal="right"/>
    </xf>
    <xf numFmtId="0" fontId="3" fillId="0" borderId="28" xfId="49" applyFont="1" applyFill="1" applyBorder="1" applyAlignment="1">
      <alignment horizontal="center" vertical="center" textRotation="90"/>
    </xf>
    <xf numFmtId="0" fontId="3" fillId="0" borderId="29" xfId="49" applyFont="1" applyFill="1" applyBorder="1" applyAlignment="1">
      <alignment horizontal="center" vertical="center" textRotation="90"/>
    </xf>
    <xf numFmtId="0" fontId="3" fillId="0" borderId="5" xfId="49" applyFont="1" applyFill="1" applyBorder="1" applyAlignment="1">
      <alignment horizontal="left" vertical="center" wrapText="1"/>
    </xf>
    <xf numFmtId="0" fontId="3" fillId="0" borderId="5" xfId="49" quotePrefix="1" applyFont="1" applyFill="1" applyBorder="1" applyAlignment="1">
      <alignment horizontal="left" vertical="center" wrapText="1"/>
    </xf>
    <xf numFmtId="0" fontId="3" fillId="0" borderId="26" xfId="0" applyFont="1" applyFill="1" applyBorder="1" applyAlignment="1">
      <alignment horizontal="center" vertical="center" textRotation="90" wrapText="1"/>
    </xf>
    <xf numFmtId="0" fontId="3" fillId="0" borderId="28" xfId="0" applyFont="1" applyFill="1" applyBorder="1" applyAlignment="1">
      <alignment horizontal="center" vertical="center" textRotation="90" wrapText="1"/>
    </xf>
    <xf numFmtId="0" fontId="3" fillId="0" borderId="29" xfId="0" applyFont="1" applyFill="1" applyBorder="1" applyAlignment="1">
      <alignment horizontal="center" vertical="center" textRotation="90" wrapText="1"/>
    </xf>
    <xf numFmtId="0" fontId="3" fillId="0" borderId="3" xfId="0" applyFont="1" applyFill="1" applyBorder="1" applyAlignment="1">
      <alignment horizontal="center" vertical="center" wrapText="1"/>
    </xf>
    <xf numFmtId="0" fontId="3" fillId="0" borderId="33"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29" xfId="0" applyFont="1" applyFill="1" applyBorder="1" applyAlignment="1">
      <alignment horizontal="center" vertical="center" wrapText="1"/>
    </xf>
    <xf numFmtId="0" fontId="7" fillId="0" borderId="7" xfId="0" quotePrefix="1" applyFont="1" applyFill="1" applyBorder="1" applyAlignment="1">
      <alignment horizontal="right"/>
    </xf>
    <xf numFmtId="0" fontId="7" fillId="0" borderId="5"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9" fillId="0" borderId="0" xfId="0" applyFont="1" applyFill="1" applyAlignment="1">
      <alignment horizontal="justify" vertical="center"/>
    </xf>
    <xf numFmtId="0" fontId="5" fillId="0" borderId="0" xfId="0" applyFont="1" applyFill="1" applyBorder="1" applyAlignment="1">
      <alignment horizontal="left" vertical="center" wrapText="1"/>
    </xf>
    <xf numFmtId="0" fontId="3" fillId="0" borderId="5" xfId="0" applyFont="1" applyFill="1" applyBorder="1" applyAlignment="1">
      <alignment horizontal="left" vertical="center"/>
    </xf>
    <xf numFmtId="0" fontId="1" fillId="0" borderId="0" xfId="0" applyFont="1" applyFill="1" applyAlignment="1" applyProtection="1">
      <alignment horizontal="justify" vertical="center" wrapText="1"/>
    </xf>
    <xf numFmtId="0" fontId="9" fillId="0" borderId="0" xfId="0" applyFont="1" applyFill="1" applyAlignment="1" applyProtection="1">
      <alignment horizontal="justify" vertical="center"/>
    </xf>
    <xf numFmtId="0" fontId="46" fillId="0" borderId="0" xfId="0" applyFont="1" applyFill="1" applyAlignment="1" applyProtection="1">
      <alignment horizontal="justify" vertical="center" wrapText="1"/>
    </xf>
    <xf numFmtId="0" fontId="3" fillId="0" borderId="19"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3" fillId="0" borderId="7" xfId="0" applyFont="1" applyFill="1" applyBorder="1" applyAlignment="1" applyProtection="1">
      <alignment horizontal="center" vertical="center" wrapText="1"/>
    </xf>
    <xf numFmtId="0" fontId="27" fillId="0" borderId="4" xfId="0" applyFont="1" applyFill="1" applyBorder="1" applyAlignment="1" applyProtection="1">
      <alignment horizontal="center"/>
    </xf>
    <xf numFmtId="0" fontId="27" fillId="0" borderId="5" xfId="0" applyFont="1" applyFill="1" applyBorder="1" applyAlignment="1" applyProtection="1">
      <alignment horizontal="center"/>
    </xf>
    <xf numFmtId="0" fontId="27" fillId="0" borderId="6" xfId="0" applyFont="1" applyFill="1" applyBorder="1" applyAlignment="1" applyProtection="1">
      <alignment horizontal="center"/>
    </xf>
    <xf numFmtId="0" fontId="29" fillId="0" borderId="4" xfId="0" applyFont="1" applyFill="1" applyBorder="1" applyAlignment="1" applyProtection="1">
      <alignment horizontal="center"/>
    </xf>
    <xf numFmtId="0" fontId="29" fillId="0" borderId="5" xfId="0" applyFont="1" applyFill="1" applyBorder="1" applyAlignment="1" applyProtection="1">
      <alignment horizontal="center"/>
    </xf>
    <xf numFmtId="0" fontId="29" fillId="0" borderId="6" xfId="0" applyFont="1" applyFill="1" applyBorder="1" applyAlignment="1" applyProtection="1">
      <alignment horizontal="center"/>
    </xf>
    <xf numFmtId="0" fontId="9" fillId="0" borderId="0" xfId="0" applyFont="1" applyFill="1" applyAlignment="1" applyProtection="1">
      <alignment horizontal="justify" vertical="center" wrapText="1"/>
    </xf>
    <xf numFmtId="3" fontId="3" fillId="0" borderId="19" xfId="42" applyNumberFormat="1" applyFont="1" applyFill="1" applyBorder="1" applyAlignment="1">
      <alignment vertical="center" wrapText="1"/>
    </xf>
    <xf numFmtId="3" fontId="3" fillId="0" borderId="7" xfId="42" applyNumberFormat="1" applyFont="1" applyFill="1" applyBorder="1" applyAlignment="1">
      <alignment vertical="center" wrapText="1"/>
    </xf>
    <xf numFmtId="3" fontId="3" fillId="0" borderId="0" xfId="42" applyNumberFormat="1" applyFont="1" applyFill="1" applyBorder="1" applyAlignment="1">
      <alignment vertical="center" wrapText="1"/>
    </xf>
    <xf numFmtId="3" fontId="3" fillId="0" borderId="0" xfId="58" applyNumberFormat="1" applyFont="1" applyFill="1" applyBorder="1" applyAlignment="1">
      <alignment vertical="center" wrapText="1"/>
    </xf>
    <xf numFmtId="3" fontId="7" fillId="0" borderId="0" xfId="58" applyNumberFormat="1" applyFont="1" applyFill="1" applyBorder="1" applyAlignment="1">
      <alignment vertical="center" wrapText="1"/>
    </xf>
    <xf numFmtId="0" fontId="7" fillId="0" borderId="0" xfId="42" applyFont="1" applyFill="1" applyBorder="1" applyAlignment="1">
      <alignment horizontal="left" vertical="center" wrapText="1"/>
    </xf>
    <xf numFmtId="3" fontId="7" fillId="0" borderId="7" xfId="58" applyNumberFormat="1" applyFont="1" applyFill="1" applyBorder="1" applyAlignment="1">
      <alignment vertical="center" wrapText="1"/>
    </xf>
    <xf numFmtId="3" fontId="3" fillId="0" borderId="7" xfId="58" applyNumberFormat="1" applyFont="1" applyFill="1" applyBorder="1" applyAlignment="1">
      <alignment vertical="center" wrapText="1"/>
    </xf>
    <xf numFmtId="0" fontId="7" fillId="0" borderId="7" xfId="42" applyFont="1" applyFill="1" applyBorder="1" applyAlignment="1">
      <alignment horizontal="right"/>
    </xf>
    <xf numFmtId="0" fontId="3" fillId="0" borderId="19" xfId="42" applyFont="1" applyFill="1" applyBorder="1" applyAlignment="1">
      <alignment horizontal="left" vertical="center"/>
    </xf>
    <xf numFmtId="0" fontId="3" fillId="0" borderId="7" xfId="42" applyFont="1" applyFill="1" applyBorder="1" applyAlignment="1">
      <alignment horizontal="left" vertical="center"/>
    </xf>
    <xf numFmtId="0" fontId="7" fillId="0" borderId="0" xfId="58" applyNumberFormat="1" applyFont="1" applyFill="1" applyBorder="1" applyAlignment="1">
      <alignment vertical="center" wrapText="1"/>
    </xf>
    <xf numFmtId="0" fontId="3" fillId="0" borderId="0" xfId="42" applyFont="1" applyFill="1" applyBorder="1" applyAlignment="1">
      <alignment vertical="center" wrapText="1"/>
    </xf>
    <xf numFmtId="1" fontId="7" fillId="0" borderId="15" xfId="47" applyFont="1" applyFill="1" applyBorder="1" applyAlignment="1">
      <alignment horizontal="center" vertical="center"/>
    </xf>
    <xf numFmtId="1" fontId="7" fillId="0" borderId="7" xfId="47" applyFont="1" applyFill="1" applyBorder="1" applyAlignment="1">
      <alignment horizontal="center" vertical="center"/>
    </xf>
    <xf numFmtId="1" fontId="7" fillId="0" borderId="29" xfId="47" applyFont="1" applyFill="1" applyBorder="1" applyAlignment="1">
      <alignment horizontal="center" vertical="center"/>
    </xf>
    <xf numFmtId="0" fontId="3" fillId="0" borderId="19" xfId="42" applyFont="1" applyFill="1" applyBorder="1" applyAlignment="1">
      <alignment horizontal="left" vertical="center" wrapText="1"/>
    </xf>
    <xf numFmtId="0" fontId="3" fillId="0" borderId="26" xfId="42" applyFont="1" applyFill="1" applyBorder="1" applyAlignment="1">
      <alignment horizontal="left" vertical="center" wrapText="1"/>
    </xf>
    <xf numFmtId="0" fontId="3" fillId="0" borderId="0" xfId="42" applyFont="1" applyFill="1" applyBorder="1" applyAlignment="1">
      <alignment horizontal="left" vertical="center" wrapText="1"/>
    </xf>
    <xf numFmtId="0" fontId="3" fillId="0" borderId="28" xfId="42" applyFont="1" applyFill="1" applyBorder="1" applyAlignment="1">
      <alignment horizontal="left" vertical="center" wrapText="1"/>
    </xf>
    <xf numFmtId="0" fontId="3" fillId="0" borderId="7" xfId="42" applyFont="1" applyFill="1" applyBorder="1" applyAlignment="1">
      <alignment horizontal="left" vertical="center" wrapText="1"/>
    </xf>
    <xf numFmtId="0" fontId="3" fillId="0" borderId="29" xfId="42" applyFont="1" applyFill="1" applyBorder="1" applyAlignment="1">
      <alignment horizontal="left" vertical="center" wrapText="1"/>
    </xf>
    <xf numFmtId="0" fontId="1" fillId="0" borderId="0" xfId="42" applyFont="1" applyFill="1" applyAlignment="1">
      <alignment horizontal="justify" vertical="center" wrapText="1"/>
    </xf>
    <xf numFmtId="0" fontId="9" fillId="0" borderId="0" xfId="42" applyFont="1" applyFill="1" applyAlignment="1">
      <alignment horizontal="justify" vertical="center" wrapText="1"/>
    </xf>
    <xf numFmtId="1" fontId="3" fillId="0" borderId="4" xfId="47" applyFont="1" applyFill="1" applyBorder="1" applyAlignment="1">
      <alignment horizontal="center" vertical="center"/>
    </xf>
    <xf numFmtId="1" fontId="3" fillId="0" borderId="5" xfId="47" applyFont="1" applyFill="1" applyBorder="1" applyAlignment="1">
      <alignment horizontal="center" vertical="center"/>
    </xf>
    <xf numFmtId="1" fontId="3" fillId="0" borderId="14" xfId="47" applyFont="1" applyFill="1" applyBorder="1" applyAlignment="1">
      <alignment horizontal="center" vertical="center"/>
    </xf>
    <xf numFmtId="1" fontId="3" fillId="0" borderId="19" xfId="47" applyFont="1" applyFill="1" applyBorder="1" applyAlignment="1">
      <alignment horizontal="center" vertical="center"/>
    </xf>
    <xf numFmtId="1" fontId="3" fillId="0" borderId="26" xfId="47" applyFont="1" applyFill="1" applyBorder="1" applyAlignment="1">
      <alignment horizontal="center" vertical="center"/>
    </xf>
    <xf numFmtId="0" fontId="46" fillId="0" borderId="0" xfId="42" applyFont="1" applyFill="1" applyBorder="1" applyAlignment="1">
      <alignment horizontal="justify" vertical="center" wrapText="1"/>
    </xf>
    <xf numFmtId="1" fontId="3" fillId="0" borderId="3" xfId="47" applyFont="1" applyFill="1" applyBorder="1" applyAlignment="1">
      <alignment horizontal="center" vertical="center"/>
    </xf>
    <xf numFmtId="1" fontId="3" fillId="0" borderId="2" xfId="47" applyFont="1" applyFill="1" applyBorder="1" applyAlignment="1">
      <alignment horizontal="center" vertical="center"/>
    </xf>
    <xf numFmtId="0" fontId="3" fillId="0" borderId="0" xfId="42" applyFont="1" applyFill="1" applyBorder="1" applyAlignment="1">
      <alignment horizontal="right" vertical="center" wrapText="1"/>
    </xf>
    <xf numFmtId="0" fontId="3" fillId="0" borderId="7" xfId="42" applyFont="1" applyFill="1" applyBorder="1" applyAlignment="1">
      <alignment horizontal="right" vertical="center" wrapText="1"/>
    </xf>
    <xf numFmtId="0" fontId="7" fillId="0" borderId="0" xfId="42" applyFont="1" applyFill="1" applyBorder="1" applyAlignment="1">
      <alignment vertical="center" wrapText="1"/>
    </xf>
    <xf numFmtId="0" fontId="3" fillId="0" borderId="19" xfId="42" applyFont="1" applyFill="1" applyBorder="1" applyAlignment="1">
      <alignment horizontal="left" wrapText="1"/>
    </xf>
    <xf numFmtId="0" fontId="3" fillId="0" borderId="19" xfId="42" applyFont="1" applyFill="1" applyBorder="1" applyAlignment="1">
      <alignment horizontal="left"/>
    </xf>
    <xf numFmtId="0" fontId="3" fillId="0" borderId="0" xfId="42" applyFont="1" applyFill="1" applyBorder="1" applyAlignment="1">
      <alignment horizontal="center" vertical="center"/>
    </xf>
    <xf numFmtId="3" fontId="3" fillId="0" borderId="0" xfId="42" applyNumberFormat="1" applyFont="1" applyFill="1" applyBorder="1" applyAlignment="1">
      <alignment horizontal="right" vertical="center" wrapText="1" indent="1"/>
    </xf>
    <xf numFmtId="3" fontId="7" fillId="0" borderId="0" xfId="58" applyNumberFormat="1" applyFont="1" applyFill="1" applyBorder="1" applyAlignment="1">
      <alignment horizontal="right" vertical="center" wrapText="1" indent="1"/>
    </xf>
    <xf numFmtId="3" fontId="7" fillId="0" borderId="0" xfId="58" applyNumberFormat="1" applyFont="1" applyFill="1" applyBorder="1" applyAlignment="1">
      <alignment horizontal="right" indent="1"/>
    </xf>
    <xf numFmtId="3" fontId="3" fillId="0" borderId="0" xfId="58" applyNumberFormat="1" applyFont="1" applyFill="1" applyBorder="1" applyAlignment="1">
      <alignment horizontal="right" vertical="center" wrapText="1" indent="1"/>
    </xf>
    <xf numFmtId="3" fontId="3" fillId="0" borderId="0" xfId="58" applyNumberFormat="1" applyFont="1" applyFill="1" applyBorder="1" applyAlignment="1">
      <alignment horizontal="right" indent="1"/>
    </xf>
    <xf numFmtId="0" fontId="3" fillId="0" borderId="7" xfId="42" applyFont="1" applyFill="1" applyBorder="1" applyAlignment="1">
      <alignment horizontal="center" vertical="center"/>
    </xf>
    <xf numFmtId="0" fontId="3" fillId="0" borderId="0" xfId="0" applyFont="1" applyFill="1" applyBorder="1" applyAlignment="1">
      <alignment horizontal="right" indent="1"/>
    </xf>
    <xf numFmtId="0" fontId="3" fillId="0" borderId="3" xfId="42" applyFont="1" applyFill="1" applyBorder="1" applyAlignment="1">
      <alignment vertical="center" wrapText="1"/>
    </xf>
    <xf numFmtId="0" fontId="3" fillId="0" borderId="27" xfId="42" applyFont="1" applyFill="1" applyBorder="1" applyAlignment="1">
      <alignment vertical="center" wrapText="1"/>
    </xf>
    <xf numFmtId="0" fontId="7" fillId="0" borderId="15" xfId="42" applyFont="1" applyFill="1" applyBorder="1" applyAlignment="1">
      <alignment vertical="center" wrapText="1"/>
    </xf>
    <xf numFmtId="0" fontId="3" fillId="0" borderId="19" xfId="42" applyFont="1" applyFill="1" applyBorder="1" applyAlignment="1">
      <alignment horizontal="center" vertical="center" wrapText="1"/>
    </xf>
    <xf numFmtId="0" fontId="3" fillId="0" borderId="26" xfId="42" applyFont="1" applyFill="1" applyBorder="1" applyAlignment="1">
      <alignment horizontal="center" vertical="center" wrapText="1"/>
    </xf>
    <xf numFmtId="0" fontId="3" fillId="0" borderId="0" xfId="42" applyFont="1" applyFill="1" applyBorder="1" applyAlignment="1">
      <alignment horizontal="center" vertical="center" wrapText="1"/>
    </xf>
    <xf numFmtId="0" fontId="3" fillId="0" borderId="28" xfId="42" applyFont="1" applyFill="1" applyBorder="1" applyAlignment="1">
      <alignment horizontal="center" vertical="center" wrapText="1"/>
    </xf>
    <xf numFmtId="0" fontId="3" fillId="0" borderId="7" xfId="42" applyFont="1" applyFill="1" applyBorder="1" applyAlignment="1">
      <alignment horizontal="center" vertical="center" wrapText="1"/>
    </xf>
    <xf numFmtId="0" fontId="3" fillId="0" borderId="29" xfId="42" applyFont="1" applyFill="1" applyBorder="1" applyAlignment="1">
      <alignment horizontal="center" vertical="center" wrapText="1"/>
    </xf>
    <xf numFmtId="0" fontId="3" fillId="0" borderId="4" xfId="42" applyFont="1" applyFill="1" applyBorder="1" applyAlignment="1">
      <alignment horizontal="center" vertical="center"/>
    </xf>
    <xf numFmtId="0" fontId="3" fillId="0" borderId="5" xfId="42" applyFont="1" applyFill="1" applyBorder="1" applyAlignment="1">
      <alignment horizontal="center" vertical="center"/>
    </xf>
    <xf numFmtId="0" fontId="3" fillId="0" borderId="0" xfId="42" applyFont="1" applyFill="1" applyBorder="1" applyAlignment="1">
      <alignment horizontal="center" vertical="top"/>
    </xf>
    <xf numFmtId="165" fontId="7" fillId="0" borderId="0" xfId="58" applyNumberFormat="1" applyFont="1" applyFill="1" applyBorder="1" applyAlignment="1">
      <alignment horizontal="right" vertical="center" wrapText="1" indent="1"/>
    </xf>
    <xf numFmtId="165" fontId="7" fillId="0" borderId="0" xfId="58" applyNumberFormat="1" applyFont="1" applyFill="1" applyBorder="1" applyAlignment="1">
      <alignment horizontal="right" indent="1"/>
    </xf>
    <xf numFmtId="165" fontId="7" fillId="0" borderId="7" xfId="58" applyNumberFormat="1" applyFont="1" applyFill="1" applyBorder="1" applyAlignment="1">
      <alignment horizontal="right" indent="1"/>
    </xf>
    <xf numFmtId="3" fontId="3" fillId="0" borderId="7" xfId="58" applyNumberFormat="1" applyFont="1" applyFill="1" applyBorder="1" applyAlignment="1">
      <alignment horizontal="right" indent="1"/>
    </xf>
    <xf numFmtId="3" fontId="3" fillId="0" borderId="19" xfId="42" applyNumberFormat="1" applyFont="1" applyFill="1" applyBorder="1" applyAlignment="1">
      <alignment horizontal="right" vertical="center" wrapText="1" indent="1"/>
    </xf>
    <xf numFmtId="3" fontId="3" fillId="0" borderId="7" xfId="42" applyNumberFormat="1" applyFont="1" applyFill="1" applyBorder="1" applyAlignment="1">
      <alignment horizontal="right" vertical="center" wrapText="1" indent="1"/>
    </xf>
    <xf numFmtId="0" fontId="46" fillId="0" borderId="0" xfId="42" applyFont="1" applyFill="1" applyAlignment="1">
      <alignment horizontal="justify" vertical="center"/>
    </xf>
    <xf numFmtId="0" fontId="3" fillId="0" borderId="33" xfId="42" applyFont="1" applyFill="1" applyBorder="1" applyAlignment="1">
      <alignment vertical="center" wrapText="1"/>
    </xf>
    <xf numFmtId="0" fontId="7" fillId="0" borderId="1" xfId="42" applyFont="1" applyFill="1" applyBorder="1" applyAlignment="1">
      <alignment vertical="center" wrapText="1"/>
    </xf>
    <xf numFmtId="0" fontId="3" fillId="0" borderId="4" xfId="42" applyNumberFormat="1" applyFont="1" applyFill="1" applyBorder="1" applyAlignment="1">
      <alignment horizontal="center" vertical="center"/>
    </xf>
    <xf numFmtId="0" fontId="3" fillId="0" borderId="5" xfId="42" applyNumberFormat="1" applyFont="1" applyFill="1" applyBorder="1" applyAlignment="1">
      <alignment horizontal="center" vertical="center"/>
    </xf>
    <xf numFmtId="3" fontId="7" fillId="0" borderId="7" xfId="42" applyNumberFormat="1" applyFont="1" applyFill="1" applyBorder="1" applyAlignment="1">
      <alignment horizontal="right"/>
    </xf>
    <xf numFmtId="3" fontId="3" fillId="0" borderId="7" xfId="58" applyNumberFormat="1" applyFont="1" applyFill="1" applyBorder="1" applyAlignment="1">
      <alignment horizontal="right" vertical="center" wrapText="1" indent="1"/>
    </xf>
    <xf numFmtId="3" fontId="7" fillId="0" borderId="7" xfId="58" applyNumberFormat="1" applyFont="1" applyFill="1" applyBorder="1" applyAlignment="1">
      <alignment horizontal="right" vertical="center" wrapText="1" indent="1"/>
    </xf>
    <xf numFmtId="0" fontId="3" fillId="0" borderId="19" xfId="42" applyFont="1" applyBorder="1" applyAlignment="1">
      <alignment horizontal="justify" vertical="center" wrapText="1"/>
    </xf>
    <xf numFmtId="0" fontId="3" fillId="0" borderId="19" xfId="42" applyFont="1" applyBorder="1" applyAlignment="1">
      <alignment horizontal="justify" vertical="center"/>
    </xf>
    <xf numFmtId="0" fontId="3" fillId="0" borderId="4" xfId="42" applyFont="1" applyFill="1" applyBorder="1" applyAlignment="1">
      <alignment horizontal="center"/>
    </xf>
    <xf numFmtId="0" fontId="3" fillId="0" borderId="5" xfId="42" applyFont="1" applyFill="1" applyBorder="1" applyAlignment="1">
      <alignment horizontal="center"/>
    </xf>
    <xf numFmtId="0" fontId="7" fillId="35" borderId="0" xfId="42" applyFont="1" applyFill="1" applyBorder="1" applyAlignment="1">
      <alignment horizontal="justify" vertical="center" wrapText="1"/>
    </xf>
    <xf numFmtId="0" fontId="3" fillId="35" borderId="0" xfId="42" applyFont="1" applyFill="1" applyBorder="1" applyAlignment="1">
      <alignment vertical="center" wrapText="1"/>
    </xf>
    <xf numFmtId="0" fontId="7" fillId="35" borderId="0" xfId="42" applyFont="1" applyFill="1" applyBorder="1" applyAlignment="1">
      <alignment vertical="center" wrapText="1"/>
    </xf>
    <xf numFmtId="0" fontId="7" fillId="0" borderId="0" xfId="42" applyNumberFormat="1" applyFont="1" applyFill="1" applyBorder="1" applyAlignment="1">
      <alignment horizontal="center" vertical="center" wrapText="1"/>
    </xf>
    <xf numFmtId="0" fontId="3" fillId="0" borderId="5" xfId="42" applyFont="1" applyFill="1" applyBorder="1" applyAlignment="1">
      <alignment vertical="center" wrapText="1"/>
    </xf>
    <xf numFmtId="0" fontId="7" fillId="0" borderId="5" xfId="42" applyFont="1" applyFill="1" applyBorder="1" applyAlignment="1">
      <alignment vertical="center" wrapText="1"/>
    </xf>
    <xf numFmtId="0" fontId="7" fillId="35" borderId="0" xfId="42" applyFont="1" applyFill="1" applyBorder="1" applyAlignment="1">
      <alignment horizontal="left" vertical="center" wrapText="1"/>
    </xf>
    <xf numFmtId="0" fontId="3" fillId="35" borderId="0" xfId="42" applyFont="1" applyFill="1" applyBorder="1" applyAlignment="1">
      <alignment horizontal="left" vertical="center" wrapText="1"/>
    </xf>
    <xf numFmtId="3" fontId="3" fillId="35" borderId="0" xfId="42" applyNumberFormat="1" applyFont="1" applyFill="1" applyBorder="1" applyAlignment="1">
      <alignment horizontal="right" vertical="center" wrapText="1" indent="1"/>
    </xf>
    <xf numFmtId="0" fontId="3" fillId="0" borderId="0" xfId="42" applyNumberFormat="1" applyFont="1" applyFill="1" applyBorder="1" applyAlignment="1">
      <alignment horizontal="right" wrapText="1"/>
    </xf>
    <xf numFmtId="0" fontId="7" fillId="0" borderId="7" xfId="42" applyNumberFormat="1" applyFont="1" applyFill="1" applyBorder="1" applyAlignment="1">
      <alignment horizontal="center" vertical="center" wrapText="1"/>
    </xf>
    <xf numFmtId="0" fontId="3" fillId="35" borderId="0" xfId="42" applyFont="1" applyFill="1" applyBorder="1" applyAlignment="1">
      <alignment horizontal="justify" vertical="center" wrapText="1"/>
    </xf>
    <xf numFmtId="0" fontId="3" fillId="35" borderId="19" xfId="42" applyFont="1" applyFill="1" applyBorder="1" applyAlignment="1">
      <alignment horizontal="justify" vertical="center" wrapText="1"/>
    </xf>
    <xf numFmtId="0" fontId="7" fillId="35" borderId="19" xfId="42" applyFont="1" applyFill="1" applyBorder="1" applyAlignment="1">
      <alignment horizontal="justify" vertical="center" wrapText="1"/>
    </xf>
    <xf numFmtId="0" fontId="3" fillId="0" borderId="3" xfId="42" applyFont="1" applyFill="1" applyBorder="1" applyAlignment="1">
      <alignment horizontal="center" vertical="center" wrapText="1"/>
    </xf>
    <xf numFmtId="0" fontId="3" fillId="0" borderId="33" xfId="42" applyFont="1" applyFill="1" applyBorder="1" applyAlignment="1">
      <alignment horizontal="center" vertical="center" wrapText="1"/>
    </xf>
    <xf numFmtId="0" fontId="3" fillId="0" borderId="1" xfId="42" applyFont="1" applyFill="1" applyBorder="1" applyAlignment="1">
      <alignment horizontal="center" vertical="center" wrapText="1"/>
    </xf>
    <xf numFmtId="0" fontId="46" fillId="0" borderId="0" xfId="42" applyFont="1" applyFill="1" applyAlignment="1">
      <alignment horizontal="justify" vertical="center" wrapText="1"/>
    </xf>
    <xf numFmtId="0" fontId="3" fillId="33" borderId="0" xfId="42" applyFont="1" applyFill="1" applyBorder="1" applyAlignment="1">
      <alignment horizontal="center" wrapText="1"/>
    </xf>
    <xf numFmtId="0" fontId="3" fillId="0" borderId="7" xfId="42" applyFont="1" applyFill="1" applyBorder="1" applyAlignment="1">
      <alignment horizontal="right" vertical="center" wrapText="1" indent="1"/>
    </xf>
    <xf numFmtId="0" fontId="1" fillId="0" borderId="0" xfId="0" applyFont="1" applyBorder="1" applyAlignment="1">
      <alignment horizontal="justify" vertical="center" wrapText="1"/>
    </xf>
    <xf numFmtId="0" fontId="9" fillId="0" borderId="0" xfId="0" applyFont="1" applyBorder="1" applyAlignment="1">
      <alignment horizontal="justify" vertical="center" wrapText="1"/>
    </xf>
    <xf numFmtId="0" fontId="46" fillId="0" borderId="7" xfId="0" applyFont="1" applyBorder="1" applyAlignment="1">
      <alignment horizontal="justify" vertical="center" wrapText="1"/>
    </xf>
    <xf numFmtId="0" fontId="3" fillId="0" borderId="26" xfId="0" applyFont="1" applyBorder="1" applyAlignment="1">
      <alignment horizontal="center" vertical="center" wrapText="1"/>
    </xf>
    <xf numFmtId="0" fontId="16" fillId="0" borderId="29" xfId="0" applyFont="1" applyBorder="1" applyAlignment="1">
      <alignment horizontal="center" vertical="center" wrapText="1"/>
    </xf>
    <xf numFmtId="0" fontId="9" fillId="0" borderId="4" xfId="0" applyFont="1" applyBorder="1" applyAlignment="1">
      <alignment horizontal="center" vertical="center"/>
    </xf>
    <xf numFmtId="0" fontId="9" fillId="0" borderId="5" xfId="0" applyFont="1" applyBorder="1" applyAlignment="1">
      <alignment horizontal="center" vertical="center"/>
    </xf>
    <xf numFmtId="0" fontId="9" fillId="0" borderId="6" xfId="0" applyFont="1" applyBorder="1" applyAlignment="1">
      <alignment horizontal="center" vertical="center"/>
    </xf>
    <xf numFmtId="0" fontId="9" fillId="0" borderId="19" xfId="0" applyFont="1" applyBorder="1" applyAlignment="1">
      <alignment horizontal="center" vertical="center"/>
    </xf>
    <xf numFmtId="0" fontId="3" fillId="0" borderId="0" xfId="0" quotePrefix="1" applyFont="1" applyFill="1" applyBorder="1" applyAlignment="1">
      <alignment horizontal="center" vertical="center"/>
    </xf>
    <xf numFmtId="0" fontId="3" fillId="0" borderId="4" xfId="0" applyFont="1" applyFill="1" applyBorder="1" applyAlignment="1">
      <alignment horizontal="center" vertical="center"/>
    </xf>
    <xf numFmtId="0" fontId="3" fillId="0" borderId="19" xfId="0" applyFont="1" applyFill="1" applyBorder="1" applyAlignment="1">
      <alignment horizontal="center" vertical="center"/>
    </xf>
    <xf numFmtId="0" fontId="3" fillId="0" borderId="5" xfId="0" quotePrefix="1" applyFont="1" applyFill="1" applyBorder="1" applyAlignment="1">
      <alignment horizontal="center" vertical="center"/>
    </xf>
    <xf numFmtId="0" fontId="1" fillId="0" borderId="0" xfId="0" applyFont="1" applyAlignment="1">
      <alignment horizontal="justify" vertical="center" wrapText="1"/>
    </xf>
    <xf numFmtId="0" fontId="9" fillId="0" borderId="0" xfId="0" applyFont="1" applyAlignment="1">
      <alignment horizontal="justify" vertical="center" wrapText="1"/>
    </xf>
    <xf numFmtId="0" fontId="46" fillId="0" borderId="0" xfId="0" applyFont="1" applyBorder="1" applyAlignment="1">
      <alignment horizontal="justify" vertical="center" wrapText="1"/>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7" fillId="0" borderId="2" xfId="0" applyFont="1" applyBorder="1" applyAlignment="1">
      <alignment horizontal="center" vertical="center" wrapText="1"/>
    </xf>
    <xf numFmtId="0" fontId="3" fillId="0" borderId="0" xfId="0" quotePrefix="1" applyFont="1" applyFill="1" applyBorder="1" applyAlignment="1">
      <alignment horizontal="left" vertical="center" wrapText="1"/>
    </xf>
    <xf numFmtId="0" fontId="3" fillId="0" borderId="19" xfId="0" applyFont="1" applyBorder="1" applyAlignment="1">
      <alignment horizontal="center" vertical="center" wrapText="1"/>
    </xf>
    <xf numFmtId="0" fontId="3" fillId="0" borderId="0" xfId="0" applyFont="1" applyBorder="1" applyAlignment="1">
      <alignment horizontal="center" vertical="center" wrapText="1"/>
    </xf>
    <xf numFmtId="0" fontId="3" fillId="0" borderId="7"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19" xfId="0" applyFont="1" applyBorder="1" applyAlignment="1">
      <alignment horizontal="center" vertical="center" wrapText="1"/>
    </xf>
    <xf numFmtId="0" fontId="3" fillId="0" borderId="5" xfId="0" quotePrefix="1" applyFont="1" applyFill="1" applyBorder="1" applyAlignment="1">
      <alignment horizontal="left" vertical="center" wrapText="1"/>
    </xf>
    <xf numFmtId="0" fontId="0" fillId="0" borderId="0" xfId="0" applyAlignment="1">
      <alignment horizontal="justify" vertical="center" wrapText="1"/>
    </xf>
    <xf numFmtId="0" fontId="46" fillId="0" borderId="0" xfId="0" applyFont="1" applyAlignment="1">
      <alignment horizontal="justify" vertical="center" wrapText="1"/>
    </xf>
    <xf numFmtId="0" fontId="7" fillId="0" borderId="28" xfId="42" applyFont="1" applyFill="1" applyBorder="1" applyAlignment="1">
      <alignment vertical="center" wrapText="1"/>
    </xf>
    <xf numFmtId="0" fontId="7" fillId="0" borderId="29" xfId="42" applyFont="1" applyFill="1" applyBorder="1" applyAlignment="1">
      <alignment vertical="center" wrapText="1"/>
    </xf>
    <xf numFmtId="0" fontId="7" fillId="0" borderId="7" xfId="42" applyFont="1" applyFill="1" applyBorder="1" applyAlignment="1">
      <alignment horizontal="center" vertical="center"/>
    </xf>
    <xf numFmtId="0" fontId="7" fillId="0" borderId="7" xfId="42" quotePrefix="1" applyFont="1" applyFill="1" applyBorder="1" applyAlignment="1">
      <alignment horizontal="center" vertical="center"/>
    </xf>
    <xf numFmtId="0" fontId="3" fillId="0" borderId="6" xfId="42" applyFont="1" applyFill="1" applyBorder="1" applyAlignment="1">
      <alignment horizontal="center" vertical="center"/>
    </xf>
    <xf numFmtId="20" fontId="5" fillId="0" borderId="7" xfId="42" quotePrefix="1" applyNumberFormat="1" applyFont="1" applyFill="1" applyBorder="1" applyAlignment="1">
      <alignment horizontal="left" vertical="center" wrapText="1"/>
    </xf>
    <xf numFmtId="0" fontId="3" fillId="0" borderId="19" xfId="42" quotePrefix="1" applyFont="1" applyFill="1" applyBorder="1" applyAlignment="1">
      <alignment horizontal="center" vertical="center"/>
    </xf>
    <xf numFmtId="0" fontId="3" fillId="0" borderId="14" xfId="42" applyFont="1" applyFill="1" applyBorder="1" applyAlignment="1">
      <alignment horizontal="center" vertical="center" wrapText="1"/>
    </xf>
    <xf numFmtId="0" fontId="3" fillId="0" borderId="27" xfId="42" applyFont="1" applyFill="1" applyBorder="1" applyAlignment="1">
      <alignment horizontal="center" vertical="center" wrapText="1"/>
    </xf>
    <xf numFmtId="0" fontId="3" fillId="0" borderId="15" xfId="42" applyFont="1" applyFill="1" applyBorder="1" applyAlignment="1">
      <alignment horizontal="center" vertical="center" wrapText="1"/>
    </xf>
    <xf numFmtId="0" fontId="9" fillId="0" borderId="0" xfId="42" applyFont="1" applyFill="1" applyAlignment="1">
      <alignment horizontal="left" vertical="center" wrapText="1"/>
    </xf>
    <xf numFmtId="0" fontId="0" fillId="0" borderId="0" xfId="0" applyAlignment="1">
      <alignment horizontal="left" vertical="center" wrapText="1"/>
    </xf>
    <xf numFmtId="3" fontId="3" fillId="0" borderId="19" xfId="58" applyNumberFormat="1" applyFont="1" applyFill="1" applyBorder="1" applyAlignment="1">
      <alignment horizontal="right" vertical="center" wrapText="1" indent="2"/>
    </xf>
    <xf numFmtId="3" fontId="3" fillId="0" borderId="7" xfId="58" applyNumberFormat="1" applyFont="1" applyFill="1" applyBorder="1" applyAlignment="1">
      <alignment horizontal="right" vertical="center" wrapText="1" indent="2"/>
    </xf>
    <xf numFmtId="0" fontId="3" fillId="0" borderId="26" xfId="0" applyFont="1" applyFill="1" applyBorder="1" applyAlignment="1">
      <alignment horizontal="left" vertical="center" wrapText="1"/>
    </xf>
    <xf numFmtId="0" fontId="3" fillId="0" borderId="28" xfId="0" applyFont="1" applyFill="1" applyBorder="1" applyAlignment="1">
      <alignment horizontal="left" vertical="center" wrapText="1"/>
    </xf>
    <xf numFmtId="0" fontId="3" fillId="0" borderId="29" xfId="0" applyFont="1" applyFill="1" applyBorder="1" applyAlignment="1">
      <alignment horizontal="left" vertical="center" wrapText="1"/>
    </xf>
    <xf numFmtId="0" fontId="9" fillId="0" borderId="0" xfId="0" applyFont="1" applyBorder="1" applyAlignment="1">
      <alignment horizontal="right"/>
    </xf>
    <xf numFmtId="0" fontId="3" fillId="0" borderId="14" xfId="0" applyFont="1" applyFill="1" applyBorder="1" applyAlignment="1">
      <alignment horizontal="center" vertical="center"/>
    </xf>
    <xf numFmtId="0" fontId="3" fillId="0" borderId="26"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29" xfId="0" applyFont="1" applyFill="1" applyBorder="1" applyAlignment="1">
      <alignment horizontal="center" vertical="center"/>
    </xf>
    <xf numFmtId="0" fontId="1" fillId="0" borderId="0" xfId="0" applyFont="1" applyAlignment="1">
      <alignment horizontal="center" vertical="center" wrapText="1"/>
    </xf>
    <xf numFmtId="0" fontId="0" fillId="0" borderId="0" xfId="0" applyAlignment="1">
      <alignment horizontal="center" vertical="center" wrapText="1"/>
    </xf>
    <xf numFmtId="0" fontId="12" fillId="0" borderId="0" xfId="0" applyFont="1" applyAlignment="1">
      <alignment horizontal="center" vertical="center" wrapText="1"/>
    </xf>
    <xf numFmtId="0" fontId="15" fillId="0" borderId="3" xfId="0" applyFont="1" applyBorder="1" applyAlignment="1">
      <alignment horizontal="center" vertical="center"/>
    </xf>
    <xf numFmtId="0" fontId="15" fillId="0" borderId="1" xfId="0" applyFont="1" applyBorder="1" applyAlignment="1">
      <alignment horizontal="center" vertical="center"/>
    </xf>
    <xf numFmtId="0" fontId="3" fillId="0" borderId="3" xfId="43" applyFont="1" applyFill="1" applyBorder="1" applyAlignment="1">
      <alignment horizontal="center" vertical="center" wrapText="1"/>
    </xf>
    <xf numFmtId="0" fontId="3" fillId="0" borderId="1" xfId="43" applyFont="1" applyFill="1" applyBorder="1" applyAlignment="1">
      <alignment horizontal="center" vertical="center" wrapText="1"/>
    </xf>
    <xf numFmtId="3" fontId="3" fillId="0" borderId="19" xfId="58" applyNumberFormat="1" applyFont="1" applyFill="1" applyBorder="1" applyAlignment="1">
      <alignment vertical="center" wrapText="1"/>
    </xf>
    <xf numFmtId="0" fontId="0" fillId="0" borderId="7" xfId="0" applyBorder="1" applyAlignment="1">
      <alignment vertical="center" wrapText="1"/>
    </xf>
    <xf numFmtId="1" fontId="3" fillId="0" borderId="14" xfId="46" applyFont="1" applyFill="1" applyBorder="1" applyAlignment="1">
      <alignment horizontal="center" vertical="center"/>
    </xf>
    <xf numFmtId="1" fontId="3" fillId="0" borderId="5" xfId="46" applyFont="1" applyFill="1" applyBorder="1" applyAlignment="1">
      <alignment horizontal="center" vertical="center"/>
    </xf>
    <xf numFmtId="1" fontId="3" fillId="0" borderId="6" xfId="46" applyFont="1" applyFill="1" applyBorder="1" applyAlignment="1">
      <alignment horizontal="center" vertical="center"/>
    </xf>
    <xf numFmtId="1" fontId="3" fillId="0" borderId="19" xfId="46" applyFont="1" applyBorder="1" applyAlignment="1">
      <alignment horizontal="center" vertical="center"/>
    </xf>
    <xf numFmtId="1" fontId="3" fillId="0" borderId="5" xfId="46" applyFont="1" applyBorder="1" applyAlignment="1">
      <alignment horizontal="center" vertical="center"/>
    </xf>
    <xf numFmtId="1" fontId="3" fillId="0" borderId="19" xfId="46" applyFont="1" applyFill="1" applyBorder="1" applyAlignment="1">
      <alignment horizontal="center" vertical="center"/>
    </xf>
    <xf numFmtId="0" fontId="46" fillId="0" borderId="0" xfId="43" applyFont="1" applyFill="1" applyAlignment="1">
      <alignment horizontal="justify" vertical="center" wrapText="1"/>
    </xf>
    <xf numFmtId="0" fontId="1" fillId="0" borderId="0" xfId="43" applyFont="1" applyFill="1" applyAlignment="1">
      <alignment horizontal="justify" vertical="center" wrapText="1"/>
    </xf>
    <xf numFmtId="0" fontId="9" fillId="0" borderId="0" xfId="43" applyFont="1" applyFill="1" applyAlignment="1">
      <alignment horizontal="justify" vertical="center" wrapText="1"/>
    </xf>
    <xf numFmtId="0" fontId="3" fillId="0" borderId="19" xfId="43" applyFont="1" applyFill="1" applyBorder="1" applyAlignment="1">
      <alignment horizontal="center" vertical="center" wrapText="1"/>
    </xf>
    <xf numFmtId="0" fontId="3" fillId="0" borderId="7" xfId="43" applyFont="1" applyFill="1" applyBorder="1" applyAlignment="1">
      <alignment horizontal="center" vertical="center" wrapText="1"/>
    </xf>
    <xf numFmtId="1" fontId="3" fillId="0" borderId="26" xfId="46" applyFont="1" applyBorder="1" applyAlignment="1">
      <alignment horizontal="center" vertical="center" wrapText="1"/>
    </xf>
    <xf numFmtId="1" fontId="3" fillId="0" borderId="28" xfId="46" applyFont="1" applyBorder="1" applyAlignment="1">
      <alignment horizontal="center" vertical="center" wrapText="1"/>
    </xf>
    <xf numFmtId="1" fontId="3" fillId="0" borderId="29" xfId="46" applyFont="1" applyBorder="1" applyAlignment="1">
      <alignment horizontal="center" vertical="center" wrapText="1"/>
    </xf>
    <xf numFmtId="1" fontId="3" fillId="0" borderId="19" xfId="46" applyFont="1" applyFill="1" applyBorder="1" applyAlignment="1">
      <alignment horizontal="justify" vertical="center" wrapText="1"/>
    </xf>
    <xf numFmtId="0" fontId="0" fillId="0" borderId="7" xfId="0" applyBorder="1" applyAlignment="1">
      <alignment horizontal="justify" vertical="center"/>
    </xf>
    <xf numFmtId="0" fontId="1" fillId="0" borderId="0" xfId="43" applyFont="1" applyAlignment="1">
      <alignment horizontal="justify" vertical="center" wrapText="1"/>
    </xf>
    <xf numFmtId="0" fontId="9" fillId="0" borderId="0" xfId="43" applyFont="1" applyAlignment="1">
      <alignment horizontal="justify" vertical="center" wrapText="1"/>
    </xf>
    <xf numFmtId="0" fontId="46" fillId="0" borderId="0" xfId="43" applyFont="1" applyAlignment="1">
      <alignment horizontal="justify" vertical="center" wrapText="1"/>
    </xf>
    <xf numFmtId="1" fontId="3" fillId="0" borderId="14" xfId="46" applyFont="1" applyBorder="1" applyAlignment="1">
      <alignment horizontal="center" vertical="center"/>
    </xf>
    <xf numFmtId="1" fontId="3" fillId="0" borderId="6" xfId="46" applyFont="1" applyBorder="1" applyAlignment="1">
      <alignment horizontal="center" vertical="center"/>
    </xf>
    <xf numFmtId="1" fontId="1" fillId="0" borderId="0" xfId="44" applyFont="1" applyAlignment="1">
      <alignment horizontal="left" vertical="center" wrapText="1"/>
    </xf>
    <xf numFmtId="1" fontId="46" fillId="0" borderId="0" xfId="44" applyFont="1" applyAlignment="1">
      <alignment horizontal="left" vertical="center" wrapText="1"/>
    </xf>
    <xf numFmtId="1" fontId="1" fillId="0" borderId="0" xfId="44" applyFont="1" applyFill="1" applyAlignment="1">
      <alignment horizontal="left" vertical="center" wrapText="1"/>
    </xf>
    <xf numFmtId="1" fontId="46" fillId="0" borderId="0" xfId="44" applyFont="1" applyFill="1" applyAlignment="1">
      <alignment horizontal="left" vertical="center" wrapText="1"/>
    </xf>
    <xf numFmtId="1" fontId="1" fillId="0" borderId="0" xfId="44" applyFont="1" applyFill="1" applyAlignment="1">
      <alignment horizontal="justify" vertical="center" wrapText="1"/>
    </xf>
    <xf numFmtId="1" fontId="9" fillId="0" borderId="0" xfId="44" applyFont="1" applyFill="1" applyAlignment="1">
      <alignment horizontal="justify" vertical="center" wrapText="1"/>
    </xf>
    <xf numFmtId="1" fontId="46" fillId="0" borderId="0" xfId="44" applyFont="1" applyFill="1" applyAlignment="1">
      <alignment horizontal="justify" vertical="center" wrapText="1"/>
    </xf>
    <xf numFmtId="1" fontId="3" fillId="0" borderId="6" xfId="44" quotePrefix="1" applyFont="1" applyFill="1" applyBorder="1" applyAlignment="1">
      <alignment horizontal="center" vertical="center" wrapText="1"/>
    </xf>
    <xf numFmtId="1" fontId="3" fillId="0" borderId="2" xfId="44" applyFont="1" applyFill="1" applyBorder="1" applyAlignment="1">
      <alignment horizontal="center" vertical="center"/>
    </xf>
    <xf numFmtId="1" fontId="3" fillId="0" borderId="4" xfId="44" applyFont="1" applyFill="1" applyBorder="1" applyAlignment="1">
      <alignment horizontal="center" vertical="center"/>
    </xf>
    <xf numFmtId="1" fontId="3" fillId="0" borderId="3" xfId="44" applyFont="1" applyFill="1" applyBorder="1" applyAlignment="1">
      <alignment horizontal="center" vertical="center" wrapText="1"/>
    </xf>
    <xf numFmtId="1" fontId="7" fillId="0" borderId="2" xfId="44" applyFont="1" applyFill="1" applyBorder="1" applyAlignment="1">
      <alignment horizontal="center" vertical="center" wrapText="1"/>
    </xf>
    <xf numFmtId="1" fontId="3" fillId="0" borderId="2" xfId="44" applyFont="1" applyFill="1" applyBorder="1" applyAlignment="1">
      <alignment horizontal="center" vertical="center" wrapText="1"/>
    </xf>
    <xf numFmtId="1" fontId="7" fillId="0" borderId="4" xfId="44" applyFont="1" applyFill="1" applyBorder="1" applyAlignment="1">
      <alignment horizontal="center" vertical="center" wrapText="1"/>
    </xf>
    <xf numFmtId="1" fontId="7" fillId="0" borderId="0" xfId="44" applyFont="1" applyFill="1" applyAlignment="1">
      <alignment horizontal="justify" vertical="center" wrapText="1"/>
    </xf>
    <xf numFmtId="1" fontId="3" fillId="0" borderId="26" xfId="44" applyFont="1" applyFill="1" applyBorder="1" applyAlignment="1">
      <alignment horizontal="center" vertical="center" wrapText="1"/>
    </xf>
    <xf numFmtId="1" fontId="3" fillId="0" borderId="28" xfId="44" applyFont="1" applyFill="1" applyBorder="1" applyAlignment="1">
      <alignment horizontal="center" vertical="center" wrapText="1"/>
    </xf>
    <xf numFmtId="1" fontId="3" fillId="0" borderId="29" xfId="44" applyFont="1" applyFill="1" applyBorder="1" applyAlignment="1">
      <alignment horizontal="center" vertical="center" wrapText="1"/>
    </xf>
    <xf numFmtId="1" fontId="3" fillId="0" borderId="5" xfId="44" applyFont="1" applyFill="1" applyBorder="1" applyAlignment="1">
      <alignment horizontal="center" vertical="center"/>
    </xf>
    <xf numFmtId="1" fontId="3" fillId="0" borderId="6" xfId="44" applyFont="1" applyFill="1" applyBorder="1" applyAlignment="1">
      <alignment horizontal="center" vertical="center"/>
    </xf>
    <xf numFmtId="1" fontId="3" fillId="0" borderId="0" xfId="44" applyFont="1" applyFill="1" applyAlignment="1">
      <alignment horizontal="justify" vertical="center" wrapText="1"/>
    </xf>
    <xf numFmtId="1" fontId="3" fillId="0" borderId="0" xfId="44" applyFont="1" applyFill="1" applyBorder="1" applyAlignment="1">
      <alignment horizontal="justify" vertical="center" wrapText="1"/>
    </xf>
    <xf numFmtId="1" fontId="7" fillId="0" borderId="0" xfId="44" applyFont="1" applyFill="1" applyBorder="1" applyAlignment="1">
      <alignment horizontal="justify" vertical="center" wrapText="1"/>
    </xf>
    <xf numFmtId="1" fontId="4" fillId="0" borderId="0" xfId="44" applyFont="1" applyFill="1" applyAlignment="1">
      <alignment horizontal="justify" vertical="center" wrapText="1"/>
    </xf>
    <xf numFmtId="3" fontId="7" fillId="0" borderId="7" xfId="44" applyNumberFormat="1" applyFont="1" applyFill="1" applyBorder="1" applyAlignment="1">
      <alignment horizontal="center" vertical="center"/>
    </xf>
    <xf numFmtId="3" fontId="3" fillId="0" borderId="7" xfId="44" applyNumberFormat="1" applyFont="1" applyFill="1" applyBorder="1" applyAlignment="1">
      <alignment horizontal="center" vertical="center" wrapText="1"/>
    </xf>
    <xf numFmtId="3" fontId="3" fillId="0" borderId="7" xfId="44" applyNumberFormat="1" applyFont="1" applyFill="1" applyBorder="1" applyAlignment="1">
      <alignment horizontal="center" vertical="center"/>
    </xf>
    <xf numFmtId="3" fontId="3" fillId="0" borderId="0" xfId="44" applyNumberFormat="1" applyFont="1" applyFill="1" applyAlignment="1">
      <alignment horizontal="center" vertical="center"/>
    </xf>
    <xf numFmtId="3" fontId="7" fillId="0" borderId="0" xfId="44" applyNumberFormat="1" applyFont="1" applyFill="1" applyBorder="1" applyAlignment="1">
      <alignment horizontal="center" vertical="center"/>
    </xf>
    <xf numFmtId="1" fontId="3" fillId="0" borderId="4" xfId="44" quotePrefix="1" applyFont="1" applyFill="1" applyBorder="1" applyAlignment="1">
      <alignment horizontal="center" vertical="center" wrapText="1"/>
    </xf>
    <xf numFmtId="1" fontId="3" fillId="0" borderId="5" xfId="44" quotePrefix="1" applyFont="1" applyFill="1" applyBorder="1" applyAlignment="1">
      <alignment horizontal="center" vertical="center" wrapText="1"/>
    </xf>
    <xf numFmtId="3" fontId="5" fillId="0" borderId="19" xfId="51" applyFont="1" applyFill="1" applyBorder="1" applyAlignment="1">
      <alignment horizontal="justify" wrapText="1"/>
    </xf>
    <xf numFmtId="3" fontId="3" fillId="0" borderId="19" xfId="44" applyNumberFormat="1" applyFont="1" applyFill="1" applyBorder="1" applyAlignment="1">
      <alignment horizontal="center" vertical="center" wrapText="1"/>
    </xf>
    <xf numFmtId="3" fontId="3" fillId="0" borderId="0" xfId="44" applyNumberFormat="1" applyFont="1" applyFill="1" applyBorder="1" applyAlignment="1">
      <alignment horizontal="center" vertical="center" wrapText="1"/>
    </xf>
    <xf numFmtId="3" fontId="7" fillId="0" borderId="19" xfId="44" applyNumberFormat="1" applyFont="1" applyFill="1" applyBorder="1" applyAlignment="1">
      <alignment horizontal="center" vertical="center"/>
    </xf>
    <xf numFmtId="1" fontId="3" fillId="0" borderId="0" xfId="44" quotePrefix="1" applyFont="1" applyFill="1" applyBorder="1" applyAlignment="1">
      <alignment horizontal="center" vertical="center"/>
    </xf>
    <xf numFmtId="1" fontId="3" fillId="0" borderId="0" xfId="44" applyFont="1" applyFill="1" applyBorder="1" applyAlignment="1">
      <alignment horizontal="center" vertical="center" wrapText="1"/>
    </xf>
    <xf numFmtId="1" fontId="7" fillId="0" borderId="19" xfId="44" applyFont="1" applyFill="1" applyBorder="1" applyAlignment="1">
      <alignment horizontal="center" vertical="center" wrapText="1"/>
    </xf>
    <xf numFmtId="1" fontId="7" fillId="0" borderId="7" xfId="44" applyFont="1" applyFill="1" applyBorder="1" applyAlignment="1">
      <alignment horizontal="center" vertical="center"/>
    </xf>
    <xf numFmtId="1" fontId="3" fillId="0" borderId="1" xfId="44" quotePrefix="1" applyFont="1" applyFill="1" applyBorder="1" applyAlignment="1">
      <alignment horizontal="center" vertical="center" wrapText="1"/>
    </xf>
    <xf numFmtId="1" fontId="3" fillId="0" borderId="15" xfId="44" quotePrefix="1" applyFont="1" applyFill="1" applyBorder="1" applyAlignment="1">
      <alignment horizontal="center" vertical="center" wrapText="1"/>
    </xf>
    <xf numFmtId="1" fontId="3" fillId="0" borderId="29" xfId="44" quotePrefix="1" applyFont="1" applyFill="1" applyBorder="1" applyAlignment="1">
      <alignment horizontal="center" vertical="center" wrapText="1"/>
    </xf>
    <xf numFmtId="1" fontId="3" fillId="0" borderId="15" xfId="44" applyFont="1" applyFill="1" applyBorder="1" applyAlignment="1">
      <alignment horizontal="center" vertical="center" wrapText="1"/>
    </xf>
    <xf numFmtId="1" fontId="46" fillId="0" borderId="0" xfId="44" applyFont="1" applyFill="1" applyBorder="1" applyAlignment="1">
      <alignment vertical="center" wrapText="1"/>
    </xf>
    <xf numFmtId="1" fontId="46" fillId="0" borderId="0" xfId="44" applyFont="1" applyFill="1" applyBorder="1" applyAlignment="1">
      <alignment horizontal="left" vertical="center" wrapText="1"/>
    </xf>
    <xf numFmtId="1" fontId="5" fillId="0" borderId="19" xfId="44" applyFont="1" applyFill="1" applyBorder="1" applyAlignment="1">
      <alignment horizontal="justify" wrapText="1"/>
    </xf>
    <xf numFmtId="1" fontId="4" fillId="0" borderId="0" xfId="44" applyFont="1" applyFill="1" applyBorder="1" applyAlignment="1">
      <alignment horizontal="justify" vertical="center" wrapText="1"/>
    </xf>
    <xf numFmtId="1" fontId="7" fillId="0" borderId="2" xfId="44" quotePrefix="1" applyFont="1" applyFill="1" applyBorder="1" applyAlignment="1">
      <alignment horizontal="center" vertical="center" wrapText="1"/>
    </xf>
    <xf numFmtId="1" fontId="7" fillId="0" borderId="2" xfId="44" applyFont="1" applyFill="1" applyBorder="1" applyAlignment="1">
      <alignment horizontal="center" vertical="center"/>
    </xf>
    <xf numFmtId="1" fontId="7" fillId="0" borderId="19" xfId="44" quotePrefix="1" applyFont="1" applyFill="1" applyBorder="1" applyAlignment="1">
      <alignment horizontal="center" vertical="center" wrapText="1"/>
    </xf>
    <xf numFmtId="1" fontId="7" fillId="0" borderId="2" xfId="44" quotePrefix="1" applyFont="1" applyFill="1" applyBorder="1" applyAlignment="1">
      <alignment horizontal="center" vertical="center"/>
    </xf>
    <xf numFmtId="1" fontId="46" fillId="0" borderId="7" xfId="44" applyFont="1" applyFill="1" applyBorder="1" applyAlignment="1">
      <alignment horizontal="left" vertical="center" wrapText="1"/>
    </xf>
    <xf numFmtId="1" fontId="3" fillId="0" borderId="19" xfId="44" applyFont="1" applyFill="1" applyBorder="1" applyAlignment="1">
      <alignment horizontal="center" vertical="center" wrapText="1"/>
    </xf>
    <xf numFmtId="1" fontId="3" fillId="0" borderId="7" xfId="44" applyFont="1" applyFill="1" applyBorder="1" applyAlignment="1">
      <alignment horizontal="center" vertical="center" wrapText="1"/>
    </xf>
    <xf numFmtId="0" fontId="39" fillId="0" borderId="0" xfId="0" applyFont="1" applyFill="1" applyBorder="1" applyAlignment="1">
      <alignment horizontal="center" vertical="center"/>
    </xf>
    <xf numFmtId="3" fontId="7" fillId="0" borderId="7" xfId="44" applyNumberFormat="1" applyFont="1" applyFill="1" applyBorder="1" applyAlignment="1">
      <alignment horizontal="right" vertical="center" indent="1"/>
    </xf>
    <xf numFmtId="3" fontId="7" fillId="0" borderId="0" xfId="44" applyNumberFormat="1" applyFont="1" applyFill="1" applyBorder="1" applyAlignment="1">
      <alignment horizontal="right" vertical="center" indent="1"/>
    </xf>
    <xf numFmtId="0" fontId="39" fillId="0" borderId="0" xfId="0" applyFont="1" applyFill="1" applyBorder="1" applyAlignment="1">
      <alignment horizontal="center" vertical="center" wrapText="1"/>
    </xf>
    <xf numFmtId="1" fontId="9" fillId="0" borderId="0" xfId="44" applyFont="1" applyFill="1" applyAlignment="1">
      <alignment horizontal="justify" vertical="center"/>
    </xf>
    <xf numFmtId="1" fontId="9" fillId="0" borderId="0" xfId="44" applyFont="1" applyFill="1" applyBorder="1" applyAlignment="1">
      <alignment horizontal="right"/>
    </xf>
    <xf numFmtId="1" fontId="46" fillId="0" borderId="0" xfId="44" applyFont="1" applyFill="1" applyAlignment="1">
      <alignment horizontal="justify" vertical="center"/>
    </xf>
    <xf numFmtId="1" fontId="3" fillId="0" borderId="14" xfId="44" applyFont="1" applyFill="1" applyBorder="1" applyAlignment="1">
      <alignment horizontal="center"/>
    </xf>
    <xf numFmtId="1" fontId="3" fillId="0" borderId="26" xfId="44" applyFont="1" applyFill="1" applyBorder="1" applyAlignment="1">
      <alignment horizontal="center"/>
    </xf>
    <xf numFmtId="1" fontId="7" fillId="0" borderId="15" xfId="44" applyFont="1" applyFill="1" applyBorder="1" applyAlignment="1">
      <alignment horizontal="center" vertical="center"/>
    </xf>
    <xf numFmtId="1" fontId="7" fillId="0" borderId="29" xfId="44" applyFont="1" applyFill="1" applyBorder="1" applyAlignment="1">
      <alignment horizontal="center" vertical="center"/>
    </xf>
    <xf numFmtId="1" fontId="3" fillId="0" borderId="14" xfId="44" applyFont="1" applyFill="1" applyBorder="1" applyAlignment="1">
      <alignment horizontal="center" vertical="center" wrapText="1"/>
    </xf>
    <xf numFmtId="0" fontId="16" fillId="0" borderId="19" xfId="0" applyFont="1" applyFill="1" applyBorder="1"/>
    <xf numFmtId="0" fontId="16" fillId="0" borderId="26" xfId="0" applyFont="1" applyFill="1" applyBorder="1"/>
    <xf numFmtId="0" fontId="16" fillId="0" borderId="15" xfId="0" applyFont="1" applyFill="1" applyBorder="1"/>
    <xf numFmtId="0" fontId="16" fillId="0" borderId="7" xfId="0" applyFont="1" applyFill="1" applyBorder="1"/>
    <xf numFmtId="0" fontId="16" fillId="0" borderId="29" xfId="0" applyFont="1" applyFill="1" applyBorder="1"/>
    <xf numFmtId="0" fontId="16" fillId="0" borderId="27" xfId="0" applyFont="1" applyFill="1" applyBorder="1"/>
    <xf numFmtId="0" fontId="16" fillId="0" borderId="0" xfId="0" applyFont="1" applyFill="1"/>
    <xf numFmtId="0" fontId="16" fillId="0" borderId="28" xfId="0" applyFont="1" applyFill="1" applyBorder="1"/>
    <xf numFmtId="3" fontId="3" fillId="0" borderId="14" xfId="50" applyFont="1" applyFill="1" applyBorder="1" applyAlignment="1">
      <alignment horizontal="center" vertical="center" wrapText="1"/>
    </xf>
    <xf numFmtId="1" fontId="7" fillId="0" borderId="15" xfId="48" applyFont="1" applyFill="1" applyBorder="1" applyAlignment="1">
      <alignment horizontal="center" vertical="center" wrapText="1"/>
    </xf>
    <xf numFmtId="1" fontId="3" fillId="0" borderId="26" xfId="44" quotePrefix="1" applyFont="1" applyFill="1" applyBorder="1" applyAlignment="1">
      <alignment horizontal="center" vertical="center" wrapText="1"/>
    </xf>
    <xf numFmtId="1" fontId="7" fillId="0" borderId="29" xfId="44" applyFont="1" applyFill="1" applyBorder="1" applyAlignment="1">
      <alignment horizontal="center" vertical="center" wrapText="1"/>
    </xf>
    <xf numFmtId="1" fontId="3" fillId="0" borderId="4" xfId="44" applyFont="1" applyFill="1" applyBorder="1" applyAlignment="1">
      <alignment horizontal="center" vertical="center" wrapText="1"/>
    </xf>
    <xf numFmtId="1" fontId="3" fillId="0" borderId="5" xfId="44" applyFont="1" applyFill="1" applyBorder="1" applyAlignment="1">
      <alignment horizontal="center" vertical="center" wrapText="1"/>
    </xf>
    <xf numFmtId="0" fontId="40" fillId="0" borderId="0" xfId="45" applyFont="1" applyFill="1" applyBorder="1" applyAlignment="1">
      <alignment horizontal="left" wrapText="1"/>
    </xf>
    <xf numFmtId="0" fontId="41" fillId="0" borderId="27" xfId="45" applyFont="1" applyFill="1" applyBorder="1" applyAlignment="1">
      <alignment horizontal="left" vertical="center" wrapText="1"/>
    </xf>
    <xf numFmtId="0" fontId="40" fillId="0" borderId="0" xfId="45" applyFont="1" applyFill="1" applyBorder="1" applyAlignment="1">
      <alignment horizontal="left" vertical="center" wrapText="1"/>
    </xf>
    <xf numFmtId="0" fontId="40" fillId="0" borderId="28" xfId="45" applyFont="1" applyFill="1" applyBorder="1" applyAlignment="1">
      <alignment horizontal="left" vertical="center" wrapText="1"/>
    </xf>
    <xf numFmtId="0" fontId="3" fillId="0" borderId="0" xfId="45" applyFont="1" applyFill="1" applyAlignment="1">
      <alignment horizontal="left" vertical="center" wrapText="1"/>
    </xf>
    <xf numFmtId="0" fontId="7" fillId="0" borderId="0" xfId="45" applyFont="1" applyFill="1" applyAlignment="1">
      <alignment horizontal="left" vertical="center" wrapText="1"/>
    </xf>
    <xf numFmtId="0" fontId="41" fillId="0" borderId="0" xfId="45" applyFont="1" applyFill="1" applyAlignment="1">
      <alignment horizontal="left" vertical="center" wrapText="1"/>
    </xf>
    <xf numFmtId="0" fontId="40" fillId="0" borderId="0" xfId="45" applyFont="1" applyFill="1" applyAlignment="1">
      <alignment horizontal="left" vertical="center" wrapText="1"/>
    </xf>
    <xf numFmtId="0" fontId="42" fillId="0" borderId="0" xfId="45" quotePrefix="1" applyFont="1" applyFill="1" applyBorder="1" applyAlignment="1">
      <alignment horizontal="left" vertical="center" wrapText="1"/>
    </xf>
    <xf numFmtId="0" fontId="42" fillId="0" borderId="0" xfId="45" applyFont="1" applyFill="1" applyBorder="1" applyAlignment="1">
      <alignment horizontal="left" vertical="center" wrapText="1"/>
    </xf>
    <xf numFmtId="0" fontId="1" fillId="0" borderId="0" xfId="45" applyFont="1" applyFill="1" applyAlignment="1">
      <alignment horizontal="justify" vertical="center" wrapText="1"/>
    </xf>
    <xf numFmtId="0" fontId="9" fillId="0" borderId="0" xfId="45" applyFont="1" applyFill="1" applyAlignment="1">
      <alignment horizontal="justify" vertical="center" wrapText="1"/>
    </xf>
    <xf numFmtId="0" fontId="46" fillId="0" borderId="0" xfId="45" applyFont="1" applyFill="1" applyAlignment="1">
      <alignment horizontal="justify" vertical="center" wrapText="1"/>
    </xf>
    <xf numFmtId="0" fontId="3" fillId="0" borderId="4" xfId="45" applyFont="1" applyFill="1" applyBorder="1" applyAlignment="1">
      <alignment horizontal="center" vertical="center" wrapText="1"/>
    </xf>
    <xf numFmtId="0" fontId="3" fillId="0" borderId="6" xfId="45" applyFont="1" applyFill="1" applyBorder="1" applyAlignment="1">
      <alignment horizontal="center" vertical="center" wrapText="1"/>
    </xf>
    <xf numFmtId="0" fontId="3" fillId="0" borderId="5" xfId="45" applyFont="1" applyFill="1" applyBorder="1" applyAlignment="1">
      <alignment horizontal="center" vertical="center"/>
    </xf>
    <xf numFmtId="1" fontId="3" fillId="0" borderId="26" xfId="45" applyNumberFormat="1" applyFont="1" applyFill="1" applyBorder="1" applyAlignment="1">
      <alignment horizontal="center" vertical="center" wrapText="1"/>
    </xf>
    <xf numFmtId="1" fontId="3" fillId="0" borderId="29" xfId="45" applyNumberFormat="1" applyFont="1" applyFill="1" applyBorder="1" applyAlignment="1">
      <alignment horizontal="center" vertical="center"/>
    </xf>
    <xf numFmtId="0" fontId="3" fillId="36" borderId="4" xfId="0" applyFont="1" applyFill="1" applyBorder="1" applyAlignment="1">
      <alignment horizontal="center" vertical="center" wrapText="1"/>
    </xf>
    <xf numFmtId="0" fontId="3" fillId="36" borderId="5" xfId="0" applyFont="1" applyFill="1" applyBorder="1" applyAlignment="1">
      <alignment horizontal="center" vertical="center" wrapText="1"/>
    </xf>
    <xf numFmtId="0" fontId="3" fillId="36" borderId="6" xfId="0" applyFont="1" applyFill="1" applyBorder="1" applyAlignment="1">
      <alignment horizontal="center" vertical="center" wrapText="1"/>
    </xf>
    <xf numFmtId="0" fontId="3" fillId="36" borderId="2" xfId="0" applyFont="1" applyFill="1" applyBorder="1" applyAlignment="1">
      <alignment horizontal="center" vertical="center" wrapText="1"/>
    </xf>
    <xf numFmtId="3" fontId="3" fillId="36" borderId="0" xfId="58" applyNumberFormat="1" applyFont="1" applyFill="1" applyBorder="1" applyAlignment="1">
      <alignment vertical="center"/>
    </xf>
    <xf numFmtId="3" fontId="3" fillId="36" borderId="7" xfId="58" applyNumberFormat="1" applyFont="1" applyFill="1" applyBorder="1" applyAlignment="1">
      <alignment vertical="center"/>
    </xf>
    <xf numFmtId="3" fontId="3" fillId="36" borderId="5" xfId="58" applyNumberFormat="1" applyFont="1" applyFill="1" applyBorder="1" applyAlignment="1">
      <alignment vertical="center"/>
    </xf>
    <xf numFmtId="0" fontId="3" fillId="37" borderId="14" xfId="0" applyFont="1" applyFill="1" applyBorder="1" applyAlignment="1">
      <alignment horizontal="center" vertical="center" wrapText="1"/>
    </xf>
    <xf numFmtId="0" fontId="3" fillId="37" borderId="19" xfId="0" applyFont="1" applyFill="1" applyBorder="1" applyAlignment="1">
      <alignment horizontal="center" vertical="center" wrapText="1"/>
    </xf>
    <xf numFmtId="0" fontId="3" fillId="37" borderId="26" xfId="0" applyFont="1" applyFill="1" applyBorder="1" applyAlignment="1">
      <alignment horizontal="center" vertical="center" wrapText="1"/>
    </xf>
    <xf numFmtId="0" fontId="3" fillId="37" borderId="15" xfId="0" applyFont="1" applyFill="1" applyBorder="1" applyAlignment="1">
      <alignment horizontal="center" vertical="center" wrapText="1"/>
    </xf>
    <xf numFmtId="0" fontId="3" fillId="37" borderId="7" xfId="0" applyFont="1" applyFill="1" applyBorder="1" applyAlignment="1">
      <alignment horizontal="center" vertical="center" wrapText="1"/>
    </xf>
    <xf numFmtId="0" fontId="3" fillId="37" borderId="29" xfId="0" applyFont="1" applyFill="1" applyBorder="1" applyAlignment="1">
      <alignment horizontal="center" vertical="center" wrapText="1"/>
    </xf>
    <xf numFmtId="0" fontId="3" fillId="37" borderId="2" xfId="0" applyFont="1" applyFill="1" applyBorder="1" applyAlignment="1">
      <alignment horizontal="center" vertical="center" wrapText="1"/>
    </xf>
    <xf numFmtId="3" fontId="3" fillId="37" borderId="0" xfId="58" applyNumberFormat="1" applyFont="1" applyFill="1" applyBorder="1" applyAlignment="1">
      <alignment vertical="center"/>
    </xf>
    <xf numFmtId="3" fontId="3" fillId="37" borderId="5" xfId="58" applyNumberFormat="1" applyFont="1" applyFill="1" applyBorder="1" applyAlignment="1">
      <alignment vertical="center"/>
    </xf>
    <xf numFmtId="3" fontId="3" fillId="37" borderId="7" xfId="58" applyNumberFormat="1" applyFont="1" applyFill="1" applyBorder="1" applyAlignment="1">
      <alignment vertical="center"/>
    </xf>
    <xf numFmtId="0" fontId="3" fillId="38" borderId="14" xfId="0" applyFont="1" applyFill="1" applyBorder="1" applyAlignment="1">
      <alignment horizontal="center" vertical="center" wrapText="1"/>
    </xf>
    <xf numFmtId="0" fontId="3" fillId="38" borderId="19" xfId="0" applyFont="1" applyFill="1" applyBorder="1" applyAlignment="1">
      <alignment horizontal="center" vertical="center" wrapText="1"/>
    </xf>
    <xf numFmtId="0" fontId="3" fillId="38" borderId="26" xfId="0" applyFont="1" applyFill="1" applyBorder="1" applyAlignment="1">
      <alignment horizontal="center" vertical="center" wrapText="1"/>
    </xf>
    <xf numFmtId="0" fontId="3" fillId="38" borderId="15" xfId="0" applyFont="1" applyFill="1" applyBorder="1" applyAlignment="1">
      <alignment horizontal="center" vertical="center" wrapText="1"/>
    </xf>
    <xf numFmtId="0" fontId="3" fillId="38" borderId="7" xfId="0" applyFont="1" applyFill="1" applyBorder="1" applyAlignment="1">
      <alignment horizontal="center" vertical="center" wrapText="1"/>
    </xf>
    <xf numFmtId="0" fontId="3" fillId="38" borderId="29" xfId="0" applyFont="1" applyFill="1" applyBorder="1" applyAlignment="1">
      <alignment horizontal="center" vertical="center" wrapText="1"/>
    </xf>
    <xf numFmtId="0" fontId="3" fillId="38" borderId="2" xfId="0" applyFont="1" applyFill="1" applyBorder="1" applyAlignment="1">
      <alignment horizontal="center" vertical="center" wrapText="1"/>
    </xf>
    <xf numFmtId="3" fontId="3" fillId="38" borderId="0" xfId="58" applyNumberFormat="1" applyFont="1" applyFill="1" applyBorder="1" applyAlignment="1">
      <alignment vertical="center"/>
    </xf>
    <xf numFmtId="3" fontId="3" fillId="38" borderId="7" xfId="58" applyNumberFormat="1" applyFont="1" applyFill="1" applyBorder="1" applyAlignment="1">
      <alignment vertical="center"/>
    </xf>
    <xf numFmtId="3" fontId="3" fillId="38" borderId="5" xfId="58" applyNumberFormat="1" applyFont="1" applyFill="1" applyBorder="1" applyAlignment="1">
      <alignment vertical="center"/>
    </xf>
    <xf numFmtId="0" fontId="3" fillId="39" borderId="4" xfId="0" applyFont="1" applyFill="1" applyBorder="1" applyAlignment="1">
      <alignment horizontal="center" vertical="center" wrapText="1"/>
    </xf>
    <xf numFmtId="0" fontId="3" fillId="39" borderId="5" xfId="0" applyFont="1" applyFill="1" applyBorder="1" applyAlignment="1">
      <alignment horizontal="center" vertical="center" wrapText="1"/>
    </xf>
    <xf numFmtId="0" fontId="3" fillId="39" borderId="6" xfId="0" applyFont="1" applyFill="1" applyBorder="1" applyAlignment="1">
      <alignment horizontal="center" vertical="center" wrapText="1"/>
    </xf>
    <xf numFmtId="0" fontId="3" fillId="39" borderId="2" xfId="0" applyFont="1" applyFill="1" applyBorder="1" applyAlignment="1">
      <alignment horizontal="center" vertical="center" wrapText="1"/>
    </xf>
    <xf numFmtId="3" fontId="3" fillId="39" borderId="0" xfId="58" applyNumberFormat="1" applyFont="1" applyFill="1" applyBorder="1" applyAlignment="1">
      <alignment vertical="center"/>
    </xf>
    <xf numFmtId="3" fontId="3" fillId="39" borderId="5" xfId="58" applyNumberFormat="1" applyFont="1" applyFill="1" applyBorder="1" applyAlignment="1">
      <alignment vertical="center"/>
    </xf>
    <xf numFmtId="3" fontId="3" fillId="39" borderId="7" xfId="58" applyNumberFormat="1" applyFont="1" applyFill="1" applyBorder="1" applyAlignment="1">
      <alignment vertical="center"/>
    </xf>
    <xf numFmtId="0" fontId="1" fillId="40" borderId="0" xfId="0" applyFont="1" applyFill="1" applyAlignment="1">
      <alignment horizontal="justify" vertical="center" wrapText="1"/>
    </xf>
    <xf numFmtId="0" fontId="1" fillId="40" borderId="0" xfId="0" applyFont="1" applyFill="1" applyAlignment="1">
      <alignment horizontal="justify" vertical="center"/>
    </xf>
  </cellXfs>
  <cellStyles count="69">
    <cellStyle name="%20 - Vurgu1 2" xfId="1"/>
    <cellStyle name="%20 - Vurgu2 2" xfId="2"/>
    <cellStyle name="%20 - Vurgu3 2" xfId="3"/>
    <cellStyle name="%20 - Vurgu4 2" xfId="4"/>
    <cellStyle name="%20 - Vurgu5 2" xfId="5"/>
    <cellStyle name="%20 - Vurgu6 2" xfId="6"/>
    <cellStyle name="%40 - Vurgu1 2" xfId="7"/>
    <cellStyle name="%40 - Vurgu2 2" xfId="8"/>
    <cellStyle name="%40 - Vurgu3 2" xfId="9"/>
    <cellStyle name="%40 - Vurgu4 2" xfId="10"/>
    <cellStyle name="%40 - Vurgu5 2" xfId="11"/>
    <cellStyle name="%40 - Vurgu6 2" xfId="12"/>
    <cellStyle name="%60 - Vurgu1 2" xfId="13"/>
    <cellStyle name="%60 - Vurgu2 2" xfId="14"/>
    <cellStyle name="%60 - Vurgu3 2" xfId="15"/>
    <cellStyle name="%60 - Vurgu4 2" xfId="16"/>
    <cellStyle name="%60 - Vurgu5 2" xfId="17"/>
    <cellStyle name="%60 - Vurgu6 2" xfId="18"/>
    <cellStyle name="Açıklama Metni 2" xfId="19"/>
    <cellStyle name="Ana Başlık 2" xfId="20"/>
    <cellStyle name="Bağlı Hücre 2" xfId="21"/>
    <cellStyle name="Başlık 1 2" xfId="22"/>
    <cellStyle name="Başlık 2 2" xfId="23"/>
    <cellStyle name="Başlık 3 2" xfId="24"/>
    <cellStyle name="Başlık 4 2" xfId="25"/>
    <cellStyle name="Binlik Ayracı" xfId="58" builtinId="3"/>
    <cellStyle name="Binlik Ayracı_5__2005____KAZASI_II_34_451" xfId="26"/>
    <cellStyle name="Binlik Ayracı_iş kazası sıklık hızı" xfId="27"/>
    <cellStyle name="Binlik Ayracı_İŞKAZASI  2 28-38 " xfId="28"/>
    <cellStyle name="Comma [0]_T - 37" xfId="29"/>
    <cellStyle name="Comma_T - 37" xfId="30"/>
    <cellStyle name="Currency [0]_T - 37" xfId="31"/>
    <cellStyle name="Currency_T - 37" xfId="32"/>
    <cellStyle name="Çıkış 2" xfId="33"/>
    <cellStyle name="Giriş 2" xfId="34"/>
    <cellStyle name="Hesaplama 2" xfId="35"/>
    <cellStyle name="İşaretli Hücre 2" xfId="36"/>
    <cellStyle name="İyi 2" xfId="37"/>
    <cellStyle name="İzlenen Köprü 2" xfId="38"/>
    <cellStyle name="Köprü" xfId="68" builtinId="8"/>
    <cellStyle name="Köprü 2" xfId="39"/>
    <cellStyle name="Kötü 2" xfId="40"/>
    <cellStyle name="Normal" xfId="0" builtinId="0"/>
    <cellStyle name="Normal 2" xfId="41"/>
    <cellStyle name="Normal_2003 İÇİN EK TABLOLAR" xfId="42"/>
    <cellStyle name="Normal_2009 İŞKAZASI 16_45" xfId="43"/>
    <cellStyle name="Normal_2010 ist yıl 4-b 1479" xfId="65"/>
    <cellStyle name="Normal_5__2005____KAZASI_II_34_451" xfId="44"/>
    <cellStyle name="Normal_iş kazası sıklık hızı" xfId="45"/>
    <cellStyle name="Normal_İŞKAZASI  2 28-38 " xfId="46"/>
    <cellStyle name="Normal_İŞKAZASI-II 29-40" xfId="47"/>
    <cellStyle name="Normal_İŞKAZASI-II 29-40 2" xfId="67"/>
    <cellStyle name="Normal_MYÖ2010" xfId="48"/>
    <cellStyle name="Normal_Sayfa2" xfId="49"/>
    <cellStyle name="Normal_T41" xfId="50"/>
    <cellStyle name="Normal_T-44" xfId="51"/>
    <cellStyle name="Normal_TABLO44" xfId="52"/>
    <cellStyle name="Normal_TABLO714 02 2012" xfId="66"/>
    <cellStyle name="Normal_yeni tablo" xfId="53"/>
    <cellStyle name="Not 2" xfId="54"/>
    <cellStyle name="Nötr 2" xfId="55"/>
    <cellStyle name="Toplam 2" xfId="56"/>
    <cellStyle name="Uyarı Metni 2" xfId="57"/>
    <cellStyle name="Vurgu1 2" xfId="59"/>
    <cellStyle name="Vurgu2 2" xfId="60"/>
    <cellStyle name="Vurgu3 2" xfId="61"/>
    <cellStyle name="Vurgu4 2" xfId="62"/>
    <cellStyle name="Vurgu5 2" xfId="63"/>
    <cellStyle name="Vurgu6 2" xfId="64"/>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FF93"/>
      <color rgb="FFFFFF57"/>
      <color rgb="FF99CC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8.xml"/></Relationships>
</file>

<file path=xl/charts/chart1.xml><?xml version="1.0" encoding="utf-8"?>
<c:chartSpace xmlns:c="http://schemas.openxmlformats.org/drawingml/2006/chart" xmlns:a="http://schemas.openxmlformats.org/drawingml/2006/main" xmlns:r="http://schemas.openxmlformats.org/officeDocument/2006/relationships">
  <c:lang val="tr-TR"/>
  <c:roundedCorners val="1"/>
  <c:chart>
    <c:title>
      <c:tx>
        <c:rich>
          <a:bodyPr/>
          <a:lstStyle/>
          <a:p>
            <a:pPr>
              <a:defRPr sz="800"/>
            </a:pPr>
            <a:r>
              <a:rPr lang="tr-TR" sz="800" b="1"/>
              <a:t>5510 Sayılı Kanunun 4-1/a Maddesi Kapsamındaki Aktif Sigortalıların İş Kazası Vakalarının Yaş Grubu ve Cinsiyete Göre Dağılımı, 2012</a:t>
            </a:r>
          </a:p>
          <a:p>
            <a:pPr>
              <a:defRPr sz="800"/>
            </a:pPr>
            <a:r>
              <a:rPr lang="tr-TR" sz="800" b="0"/>
              <a:t>Distribution of the Employment Injury Cases of Insured  Persons by Age Groups and Gender [Under Article 4-1/a of Act 5510]</a:t>
            </a:r>
          </a:p>
        </c:rich>
      </c:tx>
    </c:title>
    <c:plotArea>
      <c:layout/>
      <c:barChart>
        <c:barDir val="col"/>
        <c:grouping val="clustered"/>
        <c:ser>
          <c:idx val="0"/>
          <c:order val="0"/>
          <c:tx>
            <c:strRef>
              <c:f>'TABLO-3.5-grafik 3.5'!$E$4:$E$5</c:f>
              <c:strCache>
                <c:ptCount val="1"/>
                <c:pt idx="0">
                  <c:v>Erkek Male</c:v>
                </c:pt>
              </c:strCache>
            </c:strRef>
          </c:tx>
          <c:dLbls>
            <c:dLbl>
              <c:idx val="4"/>
              <c:layout>
                <c:manualLayout>
                  <c:x val="0"/>
                  <c:y val="8.8194444444444509E-3"/>
                </c:manualLayout>
              </c:layout>
              <c:showVal val="1"/>
            </c:dLbl>
            <c:txPr>
              <a:bodyPr/>
              <a:lstStyle/>
              <a:p>
                <a:pPr>
                  <a:defRPr sz="800"/>
                </a:pPr>
                <a:endParaRPr lang="tr-TR"/>
              </a:p>
            </c:txPr>
            <c:showVal val="1"/>
          </c:dLbls>
          <c:cat>
            <c:strRef>
              <c:f>'TABLO-3.5-grafik 3.5'!$A$6:$A$17</c:f>
              <c:strCache>
                <c:ptCount val="12"/>
                <c:pt idx="0">
                  <c:v>-14</c:v>
                </c:pt>
                <c:pt idx="1">
                  <c:v>15-17</c:v>
                </c:pt>
                <c:pt idx="2">
                  <c:v>18-24</c:v>
                </c:pt>
                <c:pt idx="3">
                  <c:v>25-29</c:v>
                </c:pt>
                <c:pt idx="4">
                  <c:v>30-34</c:v>
                </c:pt>
                <c:pt idx="5">
                  <c:v>35-39</c:v>
                </c:pt>
                <c:pt idx="6">
                  <c:v>40-44</c:v>
                </c:pt>
                <c:pt idx="7">
                  <c:v>45-49</c:v>
                </c:pt>
                <c:pt idx="8">
                  <c:v>50-54</c:v>
                </c:pt>
                <c:pt idx="9">
                  <c:v>55-59</c:v>
                </c:pt>
                <c:pt idx="10">
                  <c:v>60-64</c:v>
                </c:pt>
                <c:pt idx="11">
                  <c:v>65+</c:v>
                </c:pt>
              </c:strCache>
            </c:strRef>
          </c:cat>
          <c:val>
            <c:numRef>
              <c:f>'TABLO-3.5-grafik 3.5'!$E$6:$E$17</c:f>
              <c:numCache>
                <c:formatCode>#,##0</c:formatCode>
                <c:ptCount val="12"/>
                <c:pt idx="0">
                  <c:v>9</c:v>
                </c:pt>
                <c:pt idx="1">
                  <c:v>436</c:v>
                </c:pt>
                <c:pt idx="2">
                  <c:v>10815</c:v>
                </c:pt>
                <c:pt idx="3">
                  <c:v>15096</c:v>
                </c:pt>
                <c:pt idx="4">
                  <c:v>15197</c:v>
                </c:pt>
                <c:pt idx="5">
                  <c:v>11251</c:v>
                </c:pt>
                <c:pt idx="6">
                  <c:v>8220</c:v>
                </c:pt>
                <c:pt idx="7">
                  <c:v>5453</c:v>
                </c:pt>
                <c:pt idx="8">
                  <c:v>1776</c:v>
                </c:pt>
                <c:pt idx="9">
                  <c:v>608</c:v>
                </c:pt>
                <c:pt idx="10">
                  <c:v>161</c:v>
                </c:pt>
                <c:pt idx="11">
                  <c:v>68</c:v>
                </c:pt>
              </c:numCache>
            </c:numRef>
          </c:val>
        </c:ser>
        <c:ser>
          <c:idx val="1"/>
          <c:order val="1"/>
          <c:tx>
            <c:strRef>
              <c:f>'TABLO-3.5-grafik 3.5'!$F$4:$F$5</c:f>
              <c:strCache>
                <c:ptCount val="1"/>
                <c:pt idx="0">
                  <c:v>Kadın Female</c:v>
                </c:pt>
              </c:strCache>
            </c:strRef>
          </c:tx>
          <c:dLbls>
            <c:txPr>
              <a:bodyPr/>
              <a:lstStyle/>
              <a:p>
                <a:pPr>
                  <a:defRPr sz="800"/>
                </a:pPr>
                <a:endParaRPr lang="tr-TR"/>
              </a:p>
            </c:txPr>
            <c:showVal val="1"/>
          </c:dLbls>
          <c:cat>
            <c:strRef>
              <c:f>'TABLO-3.5-grafik 3.5'!$A$6:$A$17</c:f>
              <c:strCache>
                <c:ptCount val="12"/>
                <c:pt idx="0">
                  <c:v>-14</c:v>
                </c:pt>
                <c:pt idx="1">
                  <c:v>15-17</c:v>
                </c:pt>
                <c:pt idx="2">
                  <c:v>18-24</c:v>
                </c:pt>
                <c:pt idx="3">
                  <c:v>25-29</c:v>
                </c:pt>
                <c:pt idx="4">
                  <c:v>30-34</c:v>
                </c:pt>
                <c:pt idx="5">
                  <c:v>35-39</c:v>
                </c:pt>
                <c:pt idx="6">
                  <c:v>40-44</c:v>
                </c:pt>
                <c:pt idx="7">
                  <c:v>45-49</c:v>
                </c:pt>
                <c:pt idx="8">
                  <c:v>50-54</c:v>
                </c:pt>
                <c:pt idx="9">
                  <c:v>55-59</c:v>
                </c:pt>
                <c:pt idx="10">
                  <c:v>60-64</c:v>
                </c:pt>
                <c:pt idx="11">
                  <c:v>65+</c:v>
                </c:pt>
              </c:strCache>
            </c:strRef>
          </c:cat>
          <c:val>
            <c:numRef>
              <c:f>'TABLO-3.5-grafik 3.5'!$F$6:$F$17</c:f>
              <c:numCache>
                <c:formatCode>#,##0</c:formatCode>
                <c:ptCount val="12"/>
                <c:pt idx="0">
                  <c:v>0</c:v>
                </c:pt>
                <c:pt idx="1">
                  <c:v>63</c:v>
                </c:pt>
                <c:pt idx="2">
                  <c:v>1228</c:v>
                </c:pt>
                <c:pt idx="3">
                  <c:v>1089</c:v>
                </c:pt>
                <c:pt idx="4">
                  <c:v>1111</c:v>
                </c:pt>
                <c:pt idx="5">
                  <c:v>1000</c:v>
                </c:pt>
                <c:pt idx="6">
                  <c:v>700</c:v>
                </c:pt>
                <c:pt idx="7">
                  <c:v>363</c:v>
                </c:pt>
                <c:pt idx="8">
                  <c:v>155</c:v>
                </c:pt>
                <c:pt idx="9">
                  <c:v>43</c:v>
                </c:pt>
                <c:pt idx="10">
                  <c:v>13</c:v>
                </c:pt>
                <c:pt idx="11">
                  <c:v>16</c:v>
                </c:pt>
              </c:numCache>
            </c:numRef>
          </c:val>
        </c:ser>
        <c:axId val="88466176"/>
        <c:axId val="88467712"/>
      </c:barChart>
      <c:catAx>
        <c:axId val="88466176"/>
        <c:scaling>
          <c:orientation val="minMax"/>
        </c:scaling>
        <c:axPos val="b"/>
        <c:majorTickMark val="none"/>
        <c:tickLblPos val="nextTo"/>
        <c:txPr>
          <a:bodyPr/>
          <a:lstStyle/>
          <a:p>
            <a:pPr>
              <a:defRPr sz="800"/>
            </a:pPr>
            <a:endParaRPr lang="tr-TR"/>
          </a:p>
        </c:txPr>
        <c:crossAx val="88467712"/>
        <c:crosses val="autoZero"/>
        <c:auto val="1"/>
        <c:lblAlgn val="ctr"/>
        <c:lblOffset val="100"/>
      </c:catAx>
      <c:valAx>
        <c:axId val="88467712"/>
        <c:scaling>
          <c:orientation val="minMax"/>
        </c:scaling>
        <c:axPos val="l"/>
        <c:majorGridlines/>
        <c:numFmt formatCode="#,##0" sourceLinked="1"/>
        <c:majorTickMark val="none"/>
        <c:tickLblPos val="nextTo"/>
        <c:spPr>
          <a:solidFill>
            <a:srgbClr val="99CCFF"/>
          </a:solidFill>
          <a:ln w="9525">
            <a:noFill/>
          </a:ln>
        </c:spPr>
        <c:txPr>
          <a:bodyPr/>
          <a:lstStyle/>
          <a:p>
            <a:pPr>
              <a:defRPr sz="800"/>
            </a:pPr>
            <a:endParaRPr lang="tr-TR"/>
          </a:p>
        </c:txPr>
        <c:crossAx val="88466176"/>
        <c:crosses val="autoZero"/>
        <c:crossBetween val="between"/>
      </c:valAx>
    </c:plotArea>
    <c:legend>
      <c:legendPos val="b"/>
      <c:txPr>
        <a:bodyPr/>
        <a:lstStyle/>
        <a:p>
          <a:pPr>
            <a:defRPr sz="800"/>
          </a:pPr>
          <a:endParaRPr lang="tr-TR"/>
        </a:p>
      </c:txPr>
    </c:legend>
    <c:plotVisOnly val="1"/>
    <c:dispBlanksAs val="gap"/>
  </c:chart>
  <c:spPr>
    <a:solidFill>
      <a:srgbClr val="99CCFF"/>
    </a:solidFill>
    <a:ln w="12700">
      <a:solidFill>
        <a:srgbClr val="000000"/>
      </a:solidFill>
    </a:ln>
    <a:effectLst>
      <a:outerShdw dist="35560" dir="2700000" algn="ctr" rotWithShape="0">
        <a:srgbClr val="000000"/>
      </a:outerShdw>
    </a:effectLst>
  </c:spPr>
  <c:txPr>
    <a:bodyPr/>
    <a:lstStyle/>
    <a:p>
      <a:pPr>
        <a:defRPr sz="900">
          <a:latin typeface="Arial" pitchFamily="34" charset="0"/>
          <a:cs typeface="Arial" pitchFamily="34" charset="0"/>
        </a:defRPr>
      </a:pPr>
      <a:endParaRPr lang="tr-TR"/>
    </a:p>
  </c:txPr>
  <c:printSettings>
    <c:headerFooter alignWithMargins="0"/>
    <c:pageMargins b="1" l="0.75000000000000022" r="0.75000000000000022" t="1" header="0.5" footer="0.5"/>
    <c:pageSetup paperSize="9" orientation="landscape" horizontalDpi="-3" verticalDpi="300"/>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lang val="tr-TR"/>
  <c:roundedCorners val="1"/>
  <c:chart>
    <c:title>
      <c:tx>
        <c:rich>
          <a:bodyPr/>
          <a:lstStyle/>
          <a:p>
            <a:pPr>
              <a:defRPr sz="900"/>
            </a:pPr>
            <a:r>
              <a:rPr lang="tr-TR" sz="900"/>
              <a:t>4-1/a Kapsamındaki Aktif Sigortalılardan İş Kazası Veya Meslek Hastalığı Sonucu Ölenlerin Cinsiyet Ve Yaş Gruplarına Göre Dağılımı, 2012</a:t>
            </a:r>
          </a:p>
          <a:p>
            <a:pPr>
              <a:defRPr sz="900"/>
            </a:pPr>
            <a:r>
              <a:rPr lang="tr-TR" sz="900" b="0"/>
              <a:t>Number of Deaths by Their Causes, Gender and Age Groups [Under Article 4-1/a of Act 5510],2012 </a:t>
            </a:r>
          </a:p>
        </c:rich>
      </c:tx>
      <c:overlay val="1"/>
    </c:title>
    <c:plotArea>
      <c:layout>
        <c:manualLayout>
          <c:layoutTarget val="inner"/>
          <c:xMode val="edge"/>
          <c:yMode val="edge"/>
          <c:x val="0.11127040787418149"/>
          <c:y val="0.18638961841495438"/>
          <c:w val="0.84183256032312659"/>
          <c:h val="0.64470982027910873"/>
        </c:manualLayout>
      </c:layout>
      <c:barChart>
        <c:barDir val="col"/>
        <c:grouping val="clustered"/>
        <c:ser>
          <c:idx val="0"/>
          <c:order val="0"/>
          <c:tx>
            <c:strRef>
              <c:f>'TABLO-3.22-grafik 3.22'!$H$5:$H$6</c:f>
              <c:strCache>
                <c:ptCount val="1"/>
                <c:pt idx="0">
                  <c:v>Erkek Male</c:v>
                </c:pt>
              </c:strCache>
            </c:strRef>
          </c:tx>
          <c:dLbls>
            <c:showVal val="1"/>
          </c:dLbls>
          <c:cat>
            <c:strRef>
              <c:f>'TABLO-3.22-grafik 3.22'!$A$7:$A$18</c:f>
              <c:strCache>
                <c:ptCount val="12"/>
                <c:pt idx="0">
                  <c:v>-14</c:v>
                </c:pt>
                <c:pt idx="1">
                  <c:v>15-17</c:v>
                </c:pt>
                <c:pt idx="2">
                  <c:v>18-24</c:v>
                </c:pt>
                <c:pt idx="3">
                  <c:v>25-29</c:v>
                </c:pt>
                <c:pt idx="4">
                  <c:v>30-34</c:v>
                </c:pt>
                <c:pt idx="5">
                  <c:v>35-39</c:v>
                </c:pt>
                <c:pt idx="6">
                  <c:v>40-44</c:v>
                </c:pt>
                <c:pt idx="7">
                  <c:v>45-49</c:v>
                </c:pt>
                <c:pt idx="8">
                  <c:v>50-54</c:v>
                </c:pt>
                <c:pt idx="9">
                  <c:v>55-59</c:v>
                </c:pt>
                <c:pt idx="10">
                  <c:v>60-64</c:v>
                </c:pt>
                <c:pt idx="11">
                  <c:v>65+</c:v>
                </c:pt>
              </c:strCache>
            </c:strRef>
          </c:cat>
          <c:val>
            <c:numRef>
              <c:f>'TABLO-3.22-grafik 3.22'!$H$7:$H$18</c:f>
              <c:numCache>
                <c:formatCode>0</c:formatCode>
                <c:ptCount val="12"/>
                <c:pt idx="0">
                  <c:v>0</c:v>
                </c:pt>
                <c:pt idx="1">
                  <c:v>3</c:v>
                </c:pt>
                <c:pt idx="2">
                  <c:v>42</c:v>
                </c:pt>
                <c:pt idx="3">
                  <c:v>96</c:v>
                </c:pt>
                <c:pt idx="4">
                  <c:v>123</c:v>
                </c:pt>
                <c:pt idx="5">
                  <c:v>121</c:v>
                </c:pt>
                <c:pt idx="6">
                  <c:v>110</c:v>
                </c:pt>
                <c:pt idx="7">
                  <c:v>135</c:v>
                </c:pt>
                <c:pt idx="8">
                  <c:v>67</c:v>
                </c:pt>
                <c:pt idx="9">
                  <c:v>19</c:v>
                </c:pt>
                <c:pt idx="10">
                  <c:v>18</c:v>
                </c:pt>
                <c:pt idx="11">
                  <c:v>2</c:v>
                </c:pt>
              </c:numCache>
            </c:numRef>
          </c:val>
        </c:ser>
        <c:ser>
          <c:idx val="1"/>
          <c:order val="1"/>
          <c:tx>
            <c:strRef>
              <c:f>'TABLO-3.22-grafik 3.22'!$I$5:$I$6</c:f>
              <c:strCache>
                <c:ptCount val="1"/>
                <c:pt idx="0">
                  <c:v>Kadın Female</c:v>
                </c:pt>
              </c:strCache>
            </c:strRef>
          </c:tx>
          <c:dLbls>
            <c:showVal val="1"/>
          </c:dLbls>
          <c:cat>
            <c:strRef>
              <c:f>'TABLO-3.22-grafik 3.22'!$A$7:$A$18</c:f>
              <c:strCache>
                <c:ptCount val="12"/>
                <c:pt idx="0">
                  <c:v>-14</c:v>
                </c:pt>
                <c:pt idx="1">
                  <c:v>15-17</c:v>
                </c:pt>
                <c:pt idx="2">
                  <c:v>18-24</c:v>
                </c:pt>
                <c:pt idx="3">
                  <c:v>25-29</c:v>
                </c:pt>
                <c:pt idx="4">
                  <c:v>30-34</c:v>
                </c:pt>
                <c:pt idx="5">
                  <c:v>35-39</c:v>
                </c:pt>
                <c:pt idx="6">
                  <c:v>40-44</c:v>
                </c:pt>
                <c:pt idx="7">
                  <c:v>45-49</c:v>
                </c:pt>
                <c:pt idx="8">
                  <c:v>50-54</c:v>
                </c:pt>
                <c:pt idx="9">
                  <c:v>55-59</c:v>
                </c:pt>
                <c:pt idx="10">
                  <c:v>60-64</c:v>
                </c:pt>
                <c:pt idx="11">
                  <c:v>65+</c:v>
                </c:pt>
              </c:strCache>
            </c:strRef>
          </c:cat>
          <c:val>
            <c:numRef>
              <c:f>'TABLO-3.22-grafik 3.22'!$I$7:$I$18</c:f>
              <c:numCache>
                <c:formatCode>0</c:formatCode>
                <c:ptCount val="12"/>
                <c:pt idx="0">
                  <c:v>0</c:v>
                </c:pt>
                <c:pt idx="1">
                  <c:v>0</c:v>
                </c:pt>
                <c:pt idx="2">
                  <c:v>1</c:v>
                </c:pt>
                <c:pt idx="3">
                  <c:v>0</c:v>
                </c:pt>
                <c:pt idx="4">
                  <c:v>1</c:v>
                </c:pt>
                <c:pt idx="5">
                  <c:v>1</c:v>
                </c:pt>
                <c:pt idx="6">
                  <c:v>1</c:v>
                </c:pt>
                <c:pt idx="7">
                  <c:v>4</c:v>
                </c:pt>
                <c:pt idx="8">
                  <c:v>1</c:v>
                </c:pt>
                <c:pt idx="9">
                  <c:v>0</c:v>
                </c:pt>
                <c:pt idx="10">
                  <c:v>0</c:v>
                </c:pt>
                <c:pt idx="11">
                  <c:v>0</c:v>
                </c:pt>
              </c:numCache>
            </c:numRef>
          </c:val>
        </c:ser>
        <c:axId val="92587136"/>
        <c:axId val="92589056"/>
      </c:barChart>
      <c:catAx>
        <c:axId val="92587136"/>
        <c:scaling>
          <c:orientation val="minMax"/>
        </c:scaling>
        <c:axPos val="b"/>
        <c:title>
          <c:tx>
            <c:rich>
              <a:bodyPr/>
              <a:lstStyle/>
              <a:p>
                <a:pPr>
                  <a:defRPr/>
                </a:pPr>
                <a:r>
                  <a:rPr lang="en-US"/>
                  <a:t>Yaş grubu</a:t>
                </a:r>
                <a:r>
                  <a:rPr lang="tr-TR"/>
                  <a:t> Age groups</a:t>
                </a:r>
                <a:endParaRPr lang="en-US"/>
              </a:p>
            </c:rich>
          </c:tx>
        </c:title>
        <c:tickLblPos val="nextTo"/>
        <c:crossAx val="92589056"/>
        <c:crosses val="autoZero"/>
        <c:auto val="1"/>
        <c:lblAlgn val="ctr"/>
        <c:lblOffset val="100"/>
      </c:catAx>
      <c:valAx>
        <c:axId val="92589056"/>
        <c:scaling>
          <c:orientation val="minMax"/>
        </c:scaling>
        <c:axPos val="l"/>
        <c:majorGridlines/>
        <c:title>
          <c:tx>
            <c:rich>
              <a:bodyPr rot="-5400000" vert="horz"/>
              <a:lstStyle/>
              <a:p>
                <a:pPr>
                  <a:defRPr/>
                </a:pPr>
                <a:r>
                  <a:rPr lang="en-US"/>
                  <a:t>İşkazası veya meslek hastalığı sonucu ölüm</a:t>
                </a:r>
                <a:endParaRPr lang="tr-TR"/>
              </a:p>
              <a:p>
                <a:pPr>
                  <a:defRPr/>
                </a:pPr>
                <a:r>
                  <a:rPr lang="en-US" b="0"/>
                  <a:t>Number of Deaths by Their Causes</a:t>
                </a:r>
              </a:p>
            </c:rich>
          </c:tx>
        </c:title>
        <c:numFmt formatCode="0" sourceLinked="1"/>
        <c:tickLblPos val="nextTo"/>
        <c:crossAx val="92587136"/>
        <c:crosses val="autoZero"/>
        <c:crossBetween val="between"/>
      </c:valAx>
    </c:plotArea>
    <c:legend>
      <c:legendPos val="r"/>
      <c:layout>
        <c:manualLayout>
          <c:xMode val="edge"/>
          <c:yMode val="edge"/>
          <c:x val="0.38154488720526486"/>
          <c:y val="0.93214403419331593"/>
          <c:w val="0.28538889293606307"/>
          <c:h val="6.7660023688140503E-2"/>
        </c:manualLayout>
      </c:layout>
    </c:legend>
    <c:plotVisOnly val="1"/>
    <c:dispBlanksAs val="gap"/>
  </c:chart>
  <c:spPr>
    <a:solidFill>
      <a:srgbClr val="99CCFF"/>
    </a:solidFill>
    <a:ln w="12700">
      <a:solidFill>
        <a:srgbClr val="000000"/>
      </a:solidFill>
    </a:ln>
    <a:effectLst>
      <a:outerShdw dist="35560" dir="2700000" algn="ctr" rotWithShape="0">
        <a:srgbClr val="000000"/>
      </a:outerShdw>
    </a:effectLst>
  </c:spPr>
  <c:txPr>
    <a:bodyPr/>
    <a:lstStyle/>
    <a:p>
      <a:pPr>
        <a:defRPr sz="800">
          <a:latin typeface="Arial" pitchFamily="34" charset="0"/>
          <a:cs typeface="Arial" pitchFamily="34" charset="0"/>
        </a:defRPr>
      </a:pPr>
      <a:endParaRPr lang="tr-TR"/>
    </a:p>
  </c:txPr>
  <c:printSettings>
    <c:headerFooter/>
    <c:pageMargins b="0.75000000000000022" l="0.70000000000000018" r="0.70000000000000018" t="0.75000000000000022" header="0.3000000000000001" footer="0.3000000000000001"/>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lang val="tr-TR"/>
  <c:roundedCorners val="1"/>
  <c:chart>
    <c:title>
      <c:tx>
        <c:rich>
          <a:bodyPr/>
          <a:lstStyle/>
          <a:p>
            <a:pPr>
              <a:defRPr sz="900"/>
            </a:pPr>
            <a:r>
              <a:rPr lang="tr-TR" sz="900"/>
              <a:t>5510 Sayılı Kanunun 4-1/a Maddesi Kapsamındaki Sigortalılardan Sürekli İş Göremezlik Geliri Alanların Cinsiyet ve Yaş Gruplarına Göre Dağılımı</a:t>
            </a:r>
          </a:p>
          <a:p>
            <a:pPr>
              <a:defRPr sz="900"/>
            </a:pPr>
            <a:r>
              <a:rPr lang="tr-TR" sz="900" b="0"/>
              <a:t>Distribution of Persons Benefiting from the Permanent Incapacity Income by Gender and Age Groups [Under Article 4</a:t>
            </a:r>
          </a:p>
        </c:rich>
      </c:tx>
    </c:title>
    <c:plotArea>
      <c:layout>
        <c:manualLayout>
          <c:layoutTarget val="inner"/>
          <c:xMode val="edge"/>
          <c:yMode val="edge"/>
          <c:x val="0.12679658151047052"/>
          <c:y val="0.19993042333122998"/>
          <c:w val="0.83370869589944852"/>
          <c:h val="0.63154917830393165"/>
        </c:manualLayout>
      </c:layout>
      <c:barChart>
        <c:barDir val="col"/>
        <c:grouping val="clustered"/>
        <c:ser>
          <c:idx val="0"/>
          <c:order val="0"/>
          <c:tx>
            <c:strRef>
              <c:f>'TABLO-3.27-grafik 3.27'!$E$4:$E$5</c:f>
              <c:strCache>
                <c:ptCount val="1"/>
                <c:pt idx="0">
                  <c:v>Erkek Male</c:v>
                </c:pt>
              </c:strCache>
            </c:strRef>
          </c:tx>
          <c:dLbls>
            <c:txPr>
              <a:bodyPr/>
              <a:lstStyle/>
              <a:p>
                <a:pPr>
                  <a:defRPr sz="800"/>
                </a:pPr>
                <a:endParaRPr lang="tr-TR"/>
              </a:p>
            </c:txPr>
            <c:showVal val="1"/>
          </c:dLbls>
          <c:cat>
            <c:strRef>
              <c:f>'TABLO-3.27-grafik 3.27'!$A$6:$A$17</c:f>
              <c:strCache>
                <c:ptCount val="12"/>
                <c:pt idx="0">
                  <c:v>-14</c:v>
                </c:pt>
                <c:pt idx="1">
                  <c:v>15-19</c:v>
                </c:pt>
                <c:pt idx="2">
                  <c:v>20-24</c:v>
                </c:pt>
                <c:pt idx="3">
                  <c:v>25-29</c:v>
                </c:pt>
                <c:pt idx="4">
                  <c:v>30-34</c:v>
                </c:pt>
                <c:pt idx="5">
                  <c:v>35-39</c:v>
                </c:pt>
                <c:pt idx="6">
                  <c:v>40-44</c:v>
                </c:pt>
                <c:pt idx="7">
                  <c:v>45-49</c:v>
                </c:pt>
                <c:pt idx="8">
                  <c:v>50-54</c:v>
                </c:pt>
                <c:pt idx="9">
                  <c:v>55-59</c:v>
                </c:pt>
                <c:pt idx="10">
                  <c:v>60-64</c:v>
                </c:pt>
                <c:pt idx="11">
                  <c:v>65+</c:v>
                </c:pt>
              </c:strCache>
            </c:strRef>
          </c:cat>
          <c:val>
            <c:numRef>
              <c:f>'TABLO-3.27-grafik 3.27'!$E$6:$E$17</c:f>
              <c:numCache>
                <c:formatCode>#,##0</c:formatCode>
                <c:ptCount val="12"/>
                <c:pt idx="0">
                  <c:v>0</c:v>
                </c:pt>
                <c:pt idx="1">
                  <c:v>46</c:v>
                </c:pt>
                <c:pt idx="2">
                  <c:v>424</c:v>
                </c:pt>
                <c:pt idx="3">
                  <c:v>1653</c:v>
                </c:pt>
                <c:pt idx="4">
                  <c:v>3694</c:v>
                </c:pt>
                <c:pt idx="5">
                  <c:v>5355</c:v>
                </c:pt>
                <c:pt idx="6">
                  <c:v>6752</c:v>
                </c:pt>
                <c:pt idx="7">
                  <c:v>8251</c:v>
                </c:pt>
                <c:pt idx="8">
                  <c:v>7838</c:v>
                </c:pt>
                <c:pt idx="9">
                  <c:v>7411</c:v>
                </c:pt>
                <c:pt idx="10">
                  <c:v>6106</c:v>
                </c:pt>
                <c:pt idx="11">
                  <c:v>11465</c:v>
                </c:pt>
              </c:numCache>
            </c:numRef>
          </c:val>
        </c:ser>
        <c:ser>
          <c:idx val="1"/>
          <c:order val="1"/>
          <c:tx>
            <c:strRef>
              <c:f>'TABLO-3.27-grafik 3.27'!$F$4:$F$5</c:f>
              <c:strCache>
                <c:ptCount val="1"/>
                <c:pt idx="0">
                  <c:v>Kadın Female</c:v>
                </c:pt>
              </c:strCache>
            </c:strRef>
          </c:tx>
          <c:dLbls>
            <c:txPr>
              <a:bodyPr/>
              <a:lstStyle/>
              <a:p>
                <a:pPr>
                  <a:defRPr sz="800"/>
                </a:pPr>
                <a:endParaRPr lang="tr-TR"/>
              </a:p>
            </c:txPr>
            <c:showVal val="1"/>
          </c:dLbls>
          <c:cat>
            <c:strRef>
              <c:f>'TABLO-3.27-grafik 3.27'!$A$6:$A$17</c:f>
              <c:strCache>
                <c:ptCount val="12"/>
                <c:pt idx="0">
                  <c:v>-14</c:v>
                </c:pt>
                <c:pt idx="1">
                  <c:v>15-19</c:v>
                </c:pt>
                <c:pt idx="2">
                  <c:v>20-24</c:v>
                </c:pt>
                <c:pt idx="3">
                  <c:v>25-29</c:v>
                </c:pt>
                <c:pt idx="4">
                  <c:v>30-34</c:v>
                </c:pt>
                <c:pt idx="5">
                  <c:v>35-39</c:v>
                </c:pt>
                <c:pt idx="6">
                  <c:v>40-44</c:v>
                </c:pt>
                <c:pt idx="7">
                  <c:v>45-49</c:v>
                </c:pt>
                <c:pt idx="8">
                  <c:v>50-54</c:v>
                </c:pt>
                <c:pt idx="9">
                  <c:v>55-59</c:v>
                </c:pt>
                <c:pt idx="10">
                  <c:v>60-64</c:v>
                </c:pt>
                <c:pt idx="11">
                  <c:v>65+</c:v>
                </c:pt>
              </c:strCache>
            </c:strRef>
          </c:cat>
          <c:val>
            <c:numRef>
              <c:f>'TABLO-3.27-grafik 3.27'!$F$6:$F$17</c:f>
              <c:numCache>
                <c:formatCode>#,##0</c:formatCode>
                <c:ptCount val="12"/>
                <c:pt idx="0">
                  <c:v>0</c:v>
                </c:pt>
                <c:pt idx="1">
                  <c:v>5</c:v>
                </c:pt>
                <c:pt idx="2">
                  <c:v>35</c:v>
                </c:pt>
                <c:pt idx="3">
                  <c:v>92</c:v>
                </c:pt>
                <c:pt idx="4">
                  <c:v>174</c:v>
                </c:pt>
                <c:pt idx="5">
                  <c:v>164</c:v>
                </c:pt>
                <c:pt idx="6">
                  <c:v>212</c:v>
                </c:pt>
                <c:pt idx="7">
                  <c:v>226</c:v>
                </c:pt>
                <c:pt idx="8">
                  <c:v>191</c:v>
                </c:pt>
                <c:pt idx="9">
                  <c:v>164</c:v>
                </c:pt>
                <c:pt idx="10">
                  <c:v>125</c:v>
                </c:pt>
                <c:pt idx="11">
                  <c:v>229</c:v>
                </c:pt>
              </c:numCache>
            </c:numRef>
          </c:val>
        </c:ser>
        <c:axId val="101332096"/>
        <c:axId val="101334016"/>
      </c:barChart>
      <c:catAx>
        <c:axId val="101332096"/>
        <c:scaling>
          <c:orientation val="minMax"/>
        </c:scaling>
        <c:axPos val="b"/>
        <c:title>
          <c:tx>
            <c:rich>
              <a:bodyPr/>
              <a:lstStyle/>
              <a:p>
                <a:pPr>
                  <a:defRPr sz="800"/>
                </a:pPr>
                <a:r>
                  <a:rPr lang="en-US" sz="800"/>
                  <a:t>Yaş grubu </a:t>
                </a:r>
                <a:r>
                  <a:rPr lang="en-US" sz="800" b="0"/>
                  <a:t>Age group</a:t>
                </a:r>
              </a:p>
            </c:rich>
          </c:tx>
        </c:title>
        <c:tickLblPos val="nextTo"/>
        <c:txPr>
          <a:bodyPr/>
          <a:lstStyle/>
          <a:p>
            <a:pPr>
              <a:defRPr sz="800"/>
            </a:pPr>
            <a:endParaRPr lang="tr-TR"/>
          </a:p>
        </c:txPr>
        <c:crossAx val="101334016"/>
        <c:crosses val="autoZero"/>
        <c:auto val="1"/>
        <c:lblAlgn val="ctr"/>
        <c:lblOffset val="100"/>
      </c:catAx>
      <c:valAx>
        <c:axId val="101334016"/>
        <c:scaling>
          <c:orientation val="minMax"/>
        </c:scaling>
        <c:axPos val="l"/>
        <c:majorGridlines/>
        <c:title>
          <c:tx>
            <c:rich>
              <a:bodyPr rot="-5400000" vert="horz"/>
              <a:lstStyle/>
              <a:p>
                <a:pPr>
                  <a:defRPr sz="800"/>
                </a:pPr>
                <a:r>
                  <a:rPr lang="en-US" sz="800"/>
                  <a:t>Sürekli iş göremezlik geliri alanlar</a:t>
                </a:r>
                <a:r>
                  <a:rPr lang="tr-TR" sz="800"/>
                  <a:t> </a:t>
                </a:r>
              </a:p>
              <a:p>
                <a:pPr>
                  <a:defRPr sz="800"/>
                </a:pPr>
                <a:r>
                  <a:rPr lang="tr-TR" sz="800" b="0"/>
                  <a:t>Persons receiving permanent incapacity income </a:t>
                </a:r>
                <a:r>
                  <a:rPr lang="en-US" sz="800" b="0"/>
                  <a:t> </a:t>
                </a:r>
              </a:p>
            </c:rich>
          </c:tx>
        </c:title>
        <c:numFmt formatCode="#,##0" sourceLinked="1"/>
        <c:tickLblPos val="nextTo"/>
        <c:txPr>
          <a:bodyPr/>
          <a:lstStyle/>
          <a:p>
            <a:pPr>
              <a:defRPr sz="800"/>
            </a:pPr>
            <a:endParaRPr lang="tr-TR"/>
          </a:p>
        </c:txPr>
        <c:crossAx val="101332096"/>
        <c:crosses val="autoZero"/>
        <c:crossBetween val="between"/>
      </c:valAx>
    </c:plotArea>
    <c:legend>
      <c:legendPos val="r"/>
      <c:layout>
        <c:manualLayout>
          <c:xMode val="edge"/>
          <c:yMode val="edge"/>
          <c:x val="0.40766961796613771"/>
          <c:y val="0.92790986671358866"/>
          <c:w val="0.25817966197657261"/>
          <c:h val="6.6038135476967796E-2"/>
        </c:manualLayout>
      </c:layout>
      <c:txPr>
        <a:bodyPr/>
        <a:lstStyle/>
        <a:p>
          <a:pPr>
            <a:defRPr sz="800"/>
          </a:pPr>
          <a:endParaRPr lang="tr-TR"/>
        </a:p>
      </c:txPr>
    </c:legend>
    <c:plotVisOnly val="1"/>
    <c:dispBlanksAs val="gap"/>
  </c:chart>
  <c:spPr>
    <a:solidFill>
      <a:srgbClr val="99CCFF"/>
    </a:solidFill>
    <a:ln w="12700">
      <a:solidFill>
        <a:srgbClr val="000000"/>
      </a:solidFill>
    </a:ln>
    <a:effectLst>
      <a:outerShdw dist="35560" dir="2700000" algn="ctr" rotWithShape="0">
        <a:srgbClr val="000000"/>
      </a:outerShdw>
    </a:effectLst>
  </c:spPr>
  <c:txPr>
    <a:bodyPr/>
    <a:lstStyle/>
    <a:p>
      <a:pPr>
        <a:defRPr>
          <a:latin typeface="Arial" pitchFamily="34" charset="0"/>
          <a:cs typeface="Arial" pitchFamily="34" charset="0"/>
        </a:defRPr>
      </a:pPr>
      <a:endParaRPr lang="tr-TR"/>
    </a:p>
  </c:txPr>
  <c:printSettings>
    <c:headerFooter/>
    <c:pageMargins b="0.75000000000000022" l="0.70000000000000018" r="0.70000000000000018" t="0.75000000000000022" header="0.3000000000000001" footer="0.3000000000000001"/>
    <c:pageSetup orientation="portrait"/>
  </c:printSettings>
</c:chartSpace>
</file>

<file path=xl/charts/chart12.xml><?xml version="1.0" encoding="utf-8"?>
<c:chartSpace xmlns:c="http://schemas.openxmlformats.org/drawingml/2006/chart" xmlns:a="http://schemas.openxmlformats.org/drawingml/2006/main" xmlns:r="http://schemas.openxmlformats.org/officeDocument/2006/relationships">
  <c:lang val="tr-TR"/>
  <c:roundedCorners val="1"/>
  <c:chart>
    <c:title>
      <c:tx>
        <c:rich>
          <a:bodyPr/>
          <a:lstStyle/>
          <a:p>
            <a:pPr>
              <a:defRPr sz="900"/>
            </a:pPr>
            <a:r>
              <a:rPr lang="tr-TR" sz="900"/>
              <a:t>5510 Sayılı Kanunun 4-1/a Maddesi Kapsamındaki Sigortalılardan Sürekli İş Göremezlik Geliri Alanların Çalışma, Gelir ve Aylık Alma Gruplara Göre Dağılımı </a:t>
            </a:r>
          </a:p>
          <a:p>
            <a:pPr>
              <a:defRPr sz="900"/>
            </a:pPr>
            <a:r>
              <a:rPr lang="tr-TR" sz="900" b="0"/>
              <a:t>Distribution of Those Receiving Permanent Incapacity Income According to Pensioners, Person Receiving</a:t>
            </a:r>
          </a:p>
        </c:rich>
      </c:tx>
      <c:overlay val="1"/>
    </c:title>
    <c:plotArea>
      <c:layout>
        <c:manualLayout>
          <c:layoutTarget val="inner"/>
          <c:xMode val="edge"/>
          <c:yMode val="edge"/>
          <c:x val="5.6236005089058502E-2"/>
          <c:y val="0.22347022620094317"/>
          <c:w val="0.69660538592027155"/>
          <c:h val="0.68543201982255597"/>
        </c:manualLayout>
      </c:layout>
      <c:barChart>
        <c:barDir val="col"/>
        <c:grouping val="clustered"/>
        <c:ser>
          <c:idx val="0"/>
          <c:order val="0"/>
          <c:tx>
            <c:v>Sürekli işgöremezlik geliri alırken aktif sigortalı olarak çalışanlar  While receiving permanent incapacity income who is working as an active insured persons</c:v>
          </c:tx>
          <c:cat>
            <c:numRef>
              <c:f>'TABLO-3.28 grafik 3.28'!$A$9:$A$17</c:f>
              <c:numCache>
                <c:formatCode>0</c:formatCode>
                <c:ptCount val="9"/>
                <c:pt idx="0">
                  <c:v>2004</c:v>
                </c:pt>
                <c:pt idx="1">
                  <c:v>2005</c:v>
                </c:pt>
                <c:pt idx="2">
                  <c:v>2006</c:v>
                </c:pt>
                <c:pt idx="3">
                  <c:v>2007</c:v>
                </c:pt>
                <c:pt idx="4">
                  <c:v>2008</c:v>
                </c:pt>
                <c:pt idx="5">
                  <c:v>2009</c:v>
                </c:pt>
                <c:pt idx="6">
                  <c:v>2010</c:v>
                </c:pt>
                <c:pt idx="7">
                  <c:v>2011</c:v>
                </c:pt>
                <c:pt idx="8">
                  <c:v>2012</c:v>
                </c:pt>
              </c:numCache>
            </c:numRef>
          </c:cat>
          <c:val>
            <c:numRef>
              <c:f>'TABLO-3.28 grafik 3.28'!$E$9:$E$17</c:f>
              <c:numCache>
                <c:formatCode>#,##0</c:formatCode>
                <c:ptCount val="9"/>
                <c:pt idx="0">
                  <c:v>7970</c:v>
                </c:pt>
                <c:pt idx="1">
                  <c:v>8284</c:v>
                </c:pt>
                <c:pt idx="2">
                  <c:v>8938</c:v>
                </c:pt>
                <c:pt idx="3">
                  <c:v>9317</c:v>
                </c:pt>
                <c:pt idx="4">
                  <c:v>9520</c:v>
                </c:pt>
                <c:pt idx="5">
                  <c:v>9767</c:v>
                </c:pt>
                <c:pt idx="6">
                  <c:v>11304</c:v>
                </c:pt>
                <c:pt idx="7">
                  <c:v>11690</c:v>
                </c:pt>
                <c:pt idx="8">
                  <c:v>12904</c:v>
                </c:pt>
              </c:numCache>
            </c:numRef>
          </c:val>
        </c:ser>
        <c:ser>
          <c:idx val="1"/>
          <c:order val="1"/>
          <c:tx>
            <c:v>Sürekli işgöremezlik geliri alırken malullük aylığı alanlar Invalidity pensioners          </c:v>
          </c:tx>
          <c:cat>
            <c:numRef>
              <c:f>'TABLO-3.28 grafik 3.28'!$A$9:$A$17</c:f>
              <c:numCache>
                <c:formatCode>0</c:formatCode>
                <c:ptCount val="9"/>
                <c:pt idx="0">
                  <c:v>2004</c:v>
                </c:pt>
                <c:pt idx="1">
                  <c:v>2005</c:v>
                </c:pt>
                <c:pt idx="2">
                  <c:v>2006</c:v>
                </c:pt>
                <c:pt idx="3">
                  <c:v>2007</c:v>
                </c:pt>
                <c:pt idx="4">
                  <c:v>2008</c:v>
                </c:pt>
                <c:pt idx="5">
                  <c:v>2009</c:v>
                </c:pt>
                <c:pt idx="6">
                  <c:v>2010</c:v>
                </c:pt>
                <c:pt idx="7">
                  <c:v>2011</c:v>
                </c:pt>
                <c:pt idx="8">
                  <c:v>2012</c:v>
                </c:pt>
              </c:numCache>
            </c:numRef>
          </c:cat>
          <c:val>
            <c:numRef>
              <c:f>'TABLO-3.28 grafik 3.28'!$H$9:$H$17</c:f>
              <c:numCache>
                <c:formatCode>#,##0</c:formatCode>
                <c:ptCount val="9"/>
                <c:pt idx="0">
                  <c:v>1902</c:v>
                </c:pt>
                <c:pt idx="1">
                  <c:v>1951</c:v>
                </c:pt>
                <c:pt idx="2">
                  <c:v>2015</c:v>
                </c:pt>
                <c:pt idx="3">
                  <c:v>2087</c:v>
                </c:pt>
                <c:pt idx="4">
                  <c:v>2109</c:v>
                </c:pt>
                <c:pt idx="5">
                  <c:v>2183</c:v>
                </c:pt>
                <c:pt idx="6">
                  <c:v>2233</c:v>
                </c:pt>
                <c:pt idx="7">
                  <c:v>2273</c:v>
                </c:pt>
                <c:pt idx="8">
                  <c:v>2346</c:v>
                </c:pt>
              </c:numCache>
            </c:numRef>
          </c:val>
        </c:ser>
        <c:ser>
          <c:idx val="2"/>
          <c:order val="2"/>
          <c:tx>
            <c:v>Sürekli işgöremezlik geliri alırken yaşlılık aylığı alanlar old-age pensioners</c:v>
          </c:tx>
          <c:cat>
            <c:numRef>
              <c:f>'TABLO-3.28 grafik 3.28'!$A$9:$A$17</c:f>
              <c:numCache>
                <c:formatCode>0</c:formatCode>
                <c:ptCount val="9"/>
                <c:pt idx="0">
                  <c:v>2004</c:v>
                </c:pt>
                <c:pt idx="1">
                  <c:v>2005</c:v>
                </c:pt>
                <c:pt idx="2">
                  <c:v>2006</c:v>
                </c:pt>
                <c:pt idx="3">
                  <c:v>2007</c:v>
                </c:pt>
                <c:pt idx="4">
                  <c:v>2008</c:v>
                </c:pt>
                <c:pt idx="5">
                  <c:v>2009</c:v>
                </c:pt>
                <c:pt idx="6">
                  <c:v>2010</c:v>
                </c:pt>
                <c:pt idx="7">
                  <c:v>2011</c:v>
                </c:pt>
                <c:pt idx="8">
                  <c:v>2012</c:v>
                </c:pt>
              </c:numCache>
            </c:numRef>
          </c:cat>
          <c:val>
            <c:numRef>
              <c:f>'TABLO-3.28 grafik 3.28'!$K$9:$K$17</c:f>
              <c:numCache>
                <c:formatCode>#,##0</c:formatCode>
                <c:ptCount val="9"/>
                <c:pt idx="0">
                  <c:v>22559</c:v>
                </c:pt>
                <c:pt idx="1">
                  <c:v>22958</c:v>
                </c:pt>
                <c:pt idx="2">
                  <c:v>23693</c:v>
                </c:pt>
                <c:pt idx="3">
                  <c:v>24164</c:v>
                </c:pt>
                <c:pt idx="4">
                  <c:v>24315</c:v>
                </c:pt>
                <c:pt idx="5">
                  <c:v>24615</c:v>
                </c:pt>
                <c:pt idx="6">
                  <c:v>24757</c:v>
                </c:pt>
                <c:pt idx="7">
                  <c:v>24521</c:v>
                </c:pt>
                <c:pt idx="8">
                  <c:v>25226</c:v>
                </c:pt>
              </c:numCache>
            </c:numRef>
          </c:val>
        </c:ser>
        <c:ser>
          <c:idx val="3"/>
          <c:order val="3"/>
          <c:tx>
            <c:v>Sürekli işgöremezlik geliri alanların toplam sayısı Total permanent incapacity income receivers</c:v>
          </c:tx>
          <c:cat>
            <c:numRef>
              <c:f>'TABLO-3.28 grafik 3.28'!$A$9:$A$17</c:f>
              <c:numCache>
                <c:formatCode>0</c:formatCode>
                <c:ptCount val="9"/>
                <c:pt idx="0">
                  <c:v>2004</c:v>
                </c:pt>
                <c:pt idx="1">
                  <c:v>2005</c:v>
                </c:pt>
                <c:pt idx="2">
                  <c:v>2006</c:v>
                </c:pt>
                <c:pt idx="3">
                  <c:v>2007</c:v>
                </c:pt>
                <c:pt idx="4">
                  <c:v>2008</c:v>
                </c:pt>
                <c:pt idx="5">
                  <c:v>2009</c:v>
                </c:pt>
                <c:pt idx="6">
                  <c:v>2010</c:v>
                </c:pt>
                <c:pt idx="7">
                  <c:v>2011</c:v>
                </c:pt>
                <c:pt idx="8">
                  <c:v>2012</c:v>
                </c:pt>
              </c:numCache>
            </c:numRef>
          </c:cat>
          <c:val>
            <c:numRef>
              <c:f>'TABLO-3.28 grafik 3.28'!$N$9:$N$17</c:f>
              <c:numCache>
                <c:formatCode>#,##0</c:formatCode>
                <c:ptCount val="9"/>
                <c:pt idx="0">
                  <c:v>20632</c:v>
                </c:pt>
                <c:pt idx="1">
                  <c:v>20391</c:v>
                </c:pt>
                <c:pt idx="2">
                  <c:v>20211</c:v>
                </c:pt>
                <c:pt idx="3">
                  <c:v>20537</c:v>
                </c:pt>
                <c:pt idx="4">
                  <c:v>20724</c:v>
                </c:pt>
                <c:pt idx="5">
                  <c:v>20857</c:v>
                </c:pt>
                <c:pt idx="6">
                  <c:v>20202</c:v>
                </c:pt>
                <c:pt idx="7">
                  <c:v>20482</c:v>
                </c:pt>
                <c:pt idx="8">
                  <c:v>20136</c:v>
                </c:pt>
              </c:numCache>
            </c:numRef>
          </c:val>
        </c:ser>
        <c:axId val="106511744"/>
        <c:axId val="106521728"/>
      </c:barChart>
      <c:catAx>
        <c:axId val="106511744"/>
        <c:scaling>
          <c:orientation val="minMax"/>
        </c:scaling>
        <c:axPos val="b"/>
        <c:numFmt formatCode="0" sourceLinked="1"/>
        <c:tickLblPos val="nextTo"/>
        <c:txPr>
          <a:bodyPr/>
          <a:lstStyle/>
          <a:p>
            <a:pPr>
              <a:defRPr sz="800"/>
            </a:pPr>
            <a:endParaRPr lang="tr-TR"/>
          </a:p>
        </c:txPr>
        <c:crossAx val="106521728"/>
        <c:crosses val="autoZero"/>
        <c:auto val="1"/>
        <c:lblAlgn val="ctr"/>
        <c:lblOffset val="100"/>
      </c:catAx>
      <c:valAx>
        <c:axId val="106521728"/>
        <c:scaling>
          <c:orientation val="minMax"/>
        </c:scaling>
        <c:axPos val="l"/>
        <c:majorGridlines/>
        <c:numFmt formatCode="#,##0" sourceLinked="1"/>
        <c:tickLblPos val="nextTo"/>
        <c:txPr>
          <a:bodyPr/>
          <a:lstStyle/>
          <a:p>
            <a:pPr>
              <a:defRPr sz="800"/>
            </a:pPr>
            <a:endParaRPr lang="tr-TR"/>
          </a:p>
        </c:txPr>
        <c:crossAx val="106511744"/>
        <c:crosses val="autoZero"/>
        <c:crossBetween val="between"/>
      </c:valAx>
    </c:plotArea>
    <c:legend>
      <c:legendPos val="r"/>
      <c:layout>
        <c:manualLayout>
          <c:xMode val="edge"/>
          <c:yMode val="edge"/>
          <c:x val="0.75284139100933012"/>
          <c:y val="0.23029811536264991"/>
          <c:w val="0.23907972858354537"/>
          <c:h val="0.72176486905441783"/>
        </c:manualLayout>
      </c:layout>
      <c:txPr>
        <a:bodyPr/>
        <a:lstStyle/>
        <a:p>
          <a:pPr>
            <a:defRPr sz="800"/>
          </a:pPr>
          <a:endParaRPr lang="tr-TR"/>
        </a:p>
      </c:txPr>
    </c:legend>
    <c:plotVisOnly val="1"/>
    <c:dispBlanksAs val="gap"/>
  </c:chart>
  <c:spPr>
    <a:solidFill>
      <a:srgbClr val="99CCFF"/>
    </a:solidFill>
    <a:ln w="3175">
      <a:solidFill>
        <a:srgbClr val="000000"/>
      </a:solidFill>
    </a:ln>
    <a:effectLst>
      <a:outerShdw dist="25400" dir="2700000" algn="ctr" rotWithShape="0">
        <a:srgbClr val="000000"/>
      </a:outerShdw>
    </a:effectLst>
  </c:spPr>
  <c:txPr>
    <a:bodyPr/>
    <a:lstStyle/>
    <a:p>
      <a:pPr>
        <a:defRPr sz="900">
          <a:latin typeface="Arial" pitchFamily="34" charset="0"/>
          <a:cs typeface="Arial" pitchFamily="34" charset="0"/>
        </a:defRPr>
      </a:pPr>
      <a:endParaRPr lang="tr-TR"/>
    </a:p>
  </c:txPr>
  <c:printSettings>
    <c:headerFooter/>
    <c:pageMargins b="0.75000000000000022" l="0.70000000000000018" r="0.70000000000000018" t="0.75000000000000022" header="0.3000000000000001" footer="0.300000000000000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lang val="tr-TR"/>
  <c:roundedCorners val="1"/>
  <c:chart>
    <c:title>
      <c:tx>
        <c:rich>
          <a:bodyPr/>
          <a:lstStyle/>
          <a:p>
            <a:pPr>
              <a:defRPr sz="800"/>
            </a:pPr>
            <a:r>
              <a:rPr lang="tr-TR" sz="800"/>
              <a:t>5510 Sayılı Kanunun 4-1/a Maddesi Kapsamındaki Aktif Sigortalıların Meslek Hastalığı Vakalarının Yaş Grubu ve Cinsiyete Göre Dağılımı, 2012</a:t>
            </a:r>
          </a:p>
          <a:p>
            <a:pPr>
              <a:defRPr sz="800"/>
            </a:pPr>
            <a:r>
              <a:rPr lang="tr-TR" sz="800" b="0"/>
              <a:t>The Cases of Occupational Diseases  by Age Groups and Gender [Under Article 4-1/a of Act 5510], 2012</a:t>
            </a:r>
          </a:p>
        </c:rich>
      </c:tx>
    </c:title>
    <c:plotArea>
      <c:layout/>
      <c:barChart>
        <c:barDir val="col"/>
        <c:grouping val="clustered"/>
        <c:ser>
          <c:idx val="0"/>
          <c:order val="0"/>
          <c:tx>
            <c:strRef>
              <c:f>'TABLO-3.6 grafik 3.6'!$E$4:$E$5</c:f>
              <c:strCache>
                <c:ptCount val="1"/>
                <c:pt idx="0">
                  <c:v>Erkek Male</c:v>
                </c:pt>
              </c:strCache>
            </c:strRef>
          </c:tx>
          <c:dLbls>
            <c:txPr>
              <a:bodyPr/>
              <a:lstStyle/>
              <a:p>
                <a:pPr>
                  <a:defRPr sz="800"/>
                </a:pPr>
                <a:endParaRPr lang="tr-TR"/>
              </a:p>
            </c:txPr>
            <c:showVal val="1"/>
          </c:dLbls>
          <c:cat>
            <c:strRef>
              <c:f>'TABLO-3.6 grafik 3.6'!$A$6:$A$17</c:f>
              <c:strCache>
                <c:ptCount val="12"/>
                <c:pt idx="0">
                  <c:v>-14</c:v>
                </c:pt>
                <c:pt idx="1">
                  <c:v>15-17</c:v>
                </c:pt>
                <c:pt idx="2">
                  <c:v>18-24</c:v>
                </c:pt>
                <c:pt idx="3">
                  <c:v>25-29</c:v>
                </c:pt>
                <c:pt idx="4">
                  <c:v>30-34</c:v>
                </c:pt>
                <c:pt idx="5">
                  <c:v>35-39</c:v>
                </c:pt>
                <c:pt idx="6">
                  <c:v>40-44</c:v>
                </c:pt>
                <c:pt idx="7">
                  <c:v>45-49</c:v>
                </c:pt>
                <c:pt idx="8">
                  <c:v>50-54</c:v>
                </c:pt>
                <c:pt idx="9">
                  <c:v>55-59</c:v>
                </c:pt>
                <c:pt idx="10">
                  <c:v>60-64</c:v>
                </c:pt>
                <c:pt idx="11">
                  <c:v>65+</c:v>
                </c:pt>
              </c:strCache>
            </c:strRef>
          </c:cat>
          <c:val>
            <c:numRef>
              <c:f>'TABLO-3.6 grafik 3.6'!$E$6:$E$17</c:f>
              <c:numCache>
                <c:formatCode>#,##0</c:formatCode>
                <c:ptCount val="12"/>
                <c:pt idx="0">
                  <c:v>10</c:v>
                </c:pt>
                <c:pt idx="1">
                  <c:v>0</c:v>
                </c:pt>
                <c:pt idx="2">
                  <c:v>4</c:v>
                </c:pt>
                <c:pt idx="3">
                  <c:v>15</c:v>
                </c:pt>
                <c:pt idx="4">
                  <c:v>31</c:v>
                </c:pt>
                <c:pt idx="5">
                  <c:v>84</c:v>
                </c:pt>
                <c:pt idx="6">
                  <c:v>90</c:v>
                </c:pt>
                <c:pt idx="7">
                  <c:v>48</c:v>
                </c:pt>
                <c:pt idx="8">
                  <c:v>36</c:v>
                </c:pt>
                <c:pt idx="9">
                  <c:v>17</c:v>
                </c:pt>
                <c:pt idx="10">
                  <c:v>13</c:v>
                </c:pt>
                <c:pt idx="11">
                  <c:v>38</c:v>
                </c:pt>
              </c:numCache>
            </c:numRef>
          </c:val>
        </c:ser>
        <c:ser>
          <c:idx val="1"/>
          <c:order val="1"/>
          <c:tx>
            <c:strRef>
              <c:f>'TABLO-3.6 grafik 3.6'!$F$4:$F$5</c:f>
              <c:strCache>
                <c:ptCount val="1"/>
                <c:pt idx="0">
                  <c:v>Kadın Female</c:v>
                </c:pt>
              </c:strCache>
            </c:strRef>
          </c:tx>
          <c:dLbls>
            <c:txPr>
              <a:bodyPr/>
              <a:lstStyle/>
              <a:p>
                <a:pPr>
                  <a:defRPr sz="800"/>
                </a:pPr>
                <a:endParaRPr lang="tr-TR"/>
              </a:p>
            </c:txPr>
            <c:showVal val="1"/>
          </c:dLbls>
          <c:cat>
            <c:strRef>
              <c:f>'TABLO-3.6 grafik 3.6'!$A$6:$A$17</c:f>
              <c:strCache>
                <c:ptCount val="12"/>
                <c:pt idx="0">
                  <c:v>-14</c:v>
                </c:pt>
                <c:pt idx="1">
                  <c:v>15-17</c:v>
                </c:pt>
                <c:pt idx="2">
                  <c:v>18-24</c:v>
                </c:pt>
                <c:pt idx="3">
                  <c:v>25-29</c:v>
                </c:pt>
                <c:pt idx="4">
                  <c:v>30-34</c:v>
                </c:pt>
                <c:pt idx="5">
                  <c:v>35-39</c:v>
                </c:pt>
                <c:pt idx="6">
                  <c:v>40-44</c:v>
                </c:pt>
                <c:pt idx="7">
                  <c:v>45-49</c:v>
                </c:pt>
                <c:pt idx="8">
                  <c:v>50-54</c:v>
                </c:pt>
                <c:pt idx="9">
                  <c:v>55-59</c:v>
                </c:pt>
                <c:pt idx="10">
                  <c:v>60-64</c:v>
                </c:pt>
                <c:pt idx="11">
                  <c:v>65+</c:v>
                </c:pt>
              </c:strCache>
            </c:strRef>
          </c:cat>
          <c:val>
            <c:numRef>
              <c:f>'TABLO-3.6 grafik 3.6'!$F$6:$F$17</c:f>
              <c:numCache>
                <c:formatCode>#,##0</c:formatCode>
                <c:ptCount val="12"/>
                <c:pt idx="0">
                  <c:v>1</c:v>
                </c:pt>
                <c:pt idx="1">
                  <c:v>0</c:v>
                </c:pt>
                <c:pt idx="2">
                  <c:v>1</c:v>
                </c:pt>
                <c:pt idx="3">
                  <c:v>4</c:v>
                </c:pt>
                <c:pt idx="4">
                  <c:v>0</c:v>
                </c:pt>
                <c:pt idx="5">
                  <c:v>1</c:v>
                </c:pt>
                <c:pt idx="6">
                  <c:v>1</c:v>
                </c:pt>
                <c:pt idx="7">
                  <c:v>1</c:v>
                </c:pt>
                <c:pt idx="8">
                  <c:v>0</c:v>
                </c:pt>
                <c:pt idx="9">
                  <c:v>0</c:v>
                </c:pt>
                <c:pt idx="10">
                  <c:v>0</c:v>
                </c:pt>
                <c:pt idx="11">
                  <c:v>0</c:v>
                </c:pt>
              </c:numCache>
            </c:numRef>
          </c:val>
        </c:ser>
        <c:axId val="88899584"/>
        <c:axId val="88901120"/>
      </c:barChart>
      <c:catAx>
        <c:axId val="88899584"/>
        <c:scaling>
          <c:orientation val="minMax"/>
        </c:scaling>
        <c:axPos val="b"/>
        <c:majorTickMark val="none"/>
        <c:tickLblPos val="nextTo"/>
        <c:txPr>
          <a:bodyPr/>
          <a:lstStyle/>
          <a:p>
            <a:pPr>
              <a:defRPr sz="800"/>
            </a:pPr>
            <a:endParaRPr lang="tr-TR"/>
          </a:p>
        </c:txPr>
        <c:crossAx val="88901120"/>
        <c:crosses val="autoZero"/>
        <c:auto val="1"/>
        <c:lblAlgn val="ctr"/>
        <c:lblOffset val="100"/>
      </c:catAx>
      <c:valAx>
        <c:axId val="88901120"/>
        <c:scaling>
          <c:orientation val="minMax"/>
        </c:scaling>
        <c:axPos val="l"/>
        <c:majorGridlines/>
        <c:numFmt formatCode="#,##0" sourceLinked="1"/>
        <c:majorTickMark val="none"/>
        <c:tickLblPos val="nextTo"/>
        <c:spPr>
          <a:ln w="9525">
            <a:noFill/>
          </a:ln>
        </c:spPr>
        <c:txPr>
          <a:bodyPr/>
          <a:lstStyle/>
          <a:p>
            <a:pPr>
              <a:defRPr sz="800"/>
            </a:pPr>
            <a:endParaRPr lang="tr-TR"/>
          </a:p>
        </c:txPr>
        <c:crossAx val="88899584"/>
        <c:crosses val="autoZero"/>
        <c:crossBetween val="between"/>
      </c:valAx>
    </c:plotArea>
    <c:legend>
      <c:legendPos val="b"/>
      <c:txPr>
        <a:bodyPr/>
        <a:lstStyle/>
        <a:p>
          <a:pPr>
            <a:defRPr sz="800"/>
          </a:pPr>
          <a:endParaRPr lang="tr-TR"/>
        </a:p>
      </c:txPr>
    </c:legend>
    <c:plotVisOnly val="1"/>
    <c:dispBlanksAs val="gap"/>
  </c:chart>
  <c:spPr>
    <a:solidFill>
      <a:srgbClr val="99CCFF"/>
    </a:solidFill>
    <a:ln w="12700"/>
    <a:effectLst>
      <a:outerShdw dist="35560" dir="2700000" algn="ctr" rotWithShape="0">
        <a:srgbClr val="000000"/>
      </a:outerShdw>
    </a:effectLst>
  </c:spPr>
  <c:txPr>
    <a:bodyPr/>
    <a:lstStyle/>
    <a:p>
      <a:pPr>
        <a:defRPr sz="900">
          <a:latin typeface="Arial" pitchFamily="34" charset="0"/>
          <a:cs typeface="Arial" pitchFamily="34" charset="0"/>
        </a:defRPr>
      </a:pPr>
      <a:endParaRPr lang="tr-TR"/>
    </a:p>
  </c:txPr>
  <c:printSettings>
    <c:headerFooter/>
    <c:pageMargins b="0.74803149606299235" l="0.70866141732283494" r="0.70866141732283494" t="0.74803149606299235" header="0.31496062992126006" footer="0.31496062992126006"/>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lang val="tr-TR"/>
  <c:roundedCorners val="1"/>
  <c:chart>
    <c:title>
      <c:tx>
        <c:rich>
          <a:bodyPr/>
          <a:lstStyle/>
          <a:p>
            <a:pPr>
              <a:defRPr sz="800" b="0"/>
            </a:pPr>
            <a:r>
              <a:rPr lang="en-US" sz="800" b="1"/>
              <a:t>4-1/a Kapsamındaki Aktif Sigortalıların İş Kazalarının İş Yerinde Çalışan Sigortalı Sayılarına Göre Dağılımı,</a:t>
            </a:r>
            <a:r>
              <a:rPr lang="tr-TR" sz="800" b="1" baseline="0"/>
              <a:t> </a:t>
            </a:r>
            <a:r>
              <a:rPr lang="en-US" sz="800" b="1"/>
              <a:t>2012</a:t>
            </a:r>
            <a:endParaRPr lang="tr-TR" sz="800" b="1"/>
          </a:p>
          <a:p>
            <a:pPr>
              <a:defRPr sz="800" b="0"/>
            </a:pPr>
            <a:r>
              <a:rPr lang="en-US" sz="800" b="0"/>
              <a:t>Distribution of Employment Injuries by the Number of Insured Persons in the Workplace [Under Article 4-1/a of Act</a:t>
            </a:r>
            <a:r>
              <a:rPr lang="tr-TR" sz="800" b="0"/>
              <a:t> 5510], 2012</a:t>
            </a:r>
            <a:endParaRPr lang="en-US" sz="800" b="0"/>
          </a:p>
        </c:rich>
      </c:tx>
      <c:layout>
        <c:manualLayout>
          <c:xMode val="edge"/>
          <c:yMode val="edge"/>
          <c:x val="0.14030333333333339"/>
          <c:y val="4.4097222222222274E-2"/>
        </c:manualLayout>
      </c:layout>
    </c:title>
    <c:plotArea>
      <c:layout>
        <c:manualLayout>
          <c:layoutTarget val="inner"/>
          <c:xMode val="edge"/>
          <c:yMode val="edge"/>
          <c:x val="0.1212524059492564"/>
          <c:y val="0.19716458333333339"/>
          <c:w val="0.84819203849518854"/>
          <c:h val="0.58888310185185144"/>
        </c:manualLayout>
      </c:layout>
      <c:barChart>
        <c:barDir val="col"/>
        <c:grouping val="clustered"/>
        <c:ser>
          <c:idx val="0"/>
          <c:order val="0"/>
          <c:tx>
            <c:strRef>
              <c:f>'TABLO-3.12- grafik 3.12'!$H$4</c:f>
              <c:strCache>
                <c:ptCount val="1"/>
                <c:pt idx="0">
                  <c:v>Erkek
Male</c:v>
                </c:pt>
              </c:strCache>
            </c:strRef>
          </c:tx>
          <c:dLbls>
            <c:showVal val="1"/>
          </c:dLbls>
          <c:cat>
            <c:strRef>
              <c:f>'TABLO-3.12- grafik 3.12'!$A$5:$A$15</c:f>
              <c:strCache>
                <c:ptCount val="11"/>
                <c:pt idx="0">
                  <c:v>1-3</c:v>
                </c:pt>
                <c:pt idx="1">
                  <c:v>4-9</c:v>
                </c:pt>
                <c:pt idx="2">
                  <c:v>10-20</c:v>
                </c:pt>
                <c:pt idx="3">
                  <c:v>21-49</c:v>
                </c:pt>
                <c:pt idx="4">
                  <c:v>50-99</c:v>
                </c:pt>
                <c:pt idx="5">
                  <c:v>100-199</c:v>
                </c:pt>
                <c:pt idx="6">
                  <c:v>200-249</c:v>
                </c:pt>
                <c:pt idx="7">
                  <c:v>250-499</c:v>
                </c:pt>
                <c:pt idx="8">
                  <c:v>500-999</c:v>
                </c:pt>
                <c:pt idx="9">
                  <c:v>1000+</c:v>
                </c:pt>
                <c:pt idx="10">
                  <c:v>Bilinmeyen- Unknown</c:v>
                </c:pt>
              </c:strCache>
            </c:strRef>
          </c:cat>
          <c:val>
            <c:numRef>
              <c:f>'TABLO-3.12- grafik 3.12'!$H$5:$H$15</c:f>
              <c:numCache>
                <c:formatCode>#,##0</c:formatCode>
                <c:ptCount val="11"/>
                <c:pt idx="0">
                  <c:v>19489</c:v>
                </c:pt>
                <c:pt idx="1">
                  <c:v>4598</c:v>
                </c:pt>
                <c:pt idx="2">
                  <c:v>6211</c:v>
                </c:pt>
                <c:pt idx="3">
                  <c:v>8263</c:v>
                </c:pt>
                <c:pt idx="4">
                  <c:v>5700</c:v>
                </c:pt>
                <c:pt idx="5">
                  <c:v>6839</c:v>
                </c:pt>
                <c:pt idx="6">
                  <c:v>1893</c:v>
                </c:pt>
                <c:pt idx="7">
                  <c:v>4879</c:v>
                </c:pt>
                <c:pt idx="8">
                  <c:v>4285</c:v>
                </c:pt>
                <c:pt idx="9">
                  <c:v>6933</c:v>
                </c:pt>
                <c:pt idx="10">
                  <c:v>0</c:v>
                </c:pt>
              </c:numCache>
            </c:numRef>
          </c:val>
        </c:ser>
        <c:ser>
          <c:idx val="2"/>
          <c:order val="1"/>
          <c:tx>
            <c:strRef>
              <c:f>'TABLO-3.12- grafik 3.12'!$I$4</c:f>
              <c:strCache>
                <c:ptCount val="1"/>
                <c:pt idx="0">
                  <c:v>Kadın
Female</c:v>
                </c:pt>
              </c:strCache>
            </c:strRef>
          </c:tx>
          <c:dLbls>
            <c:dLbl>
              <c:idx val="0"/>
              <c:layout>
                <c:manualLayout>
                  <c:x val="7.0555555555555545E-3"/>
                  <c:y val="-5.879629629629634E-3"/>
                </c:manualLayout>
              </c:layout>
              <c:showVal val="1"/>
            </c:dLbl>
            <c:dLbl>
              <c:idx val="1"/>
              <c:layout>
                <c:manualLayout>
                  <c:x val="8.8194444444444509E-3"/>
                  <c:y val="0"/>
                </c:manualLayout>
              </c:layout>
              <c:showVal val="1"/>
            </c:dLbl>
            <c:dLbl>
              <c:idx val="2"/>
              <c:layout>
                <c:manualLayout>
                  <c:x val="5.2916666666666702E-3"/>
                  <c:y val="0"/>
                </c:manualLayout>
              </c:layout>
              <c:showVal val="1"/>
            </c:dLbl>
            <c:dLbl>
              <c:idx val="3"/>
              <c:layout>
                <c:manualLayout>
                  <c:x val="5.2916666666666702E-3"/>
                  <c:y val="0"/>
                </c:manualLayout>
              </c:layout>
              <c:showVal val="1"/>
            </c:dLbl>
            <c:dLbl>
              <c:idx val="4"/>
              <c:layout>
                <c:manualLayout>
                  <c:x val="3.5277777777778453E-3"/>
                  <c:y val="0"/>
                </c:manualLayout>
              </c:layout>
              <c:showVal val="1"/>
            </c:dLbl>
            <c:dLbl>
              <c:idx val="5"/>
              <c:layout>
                <c:manualLayout>
                  <c:x val="7.0555555555555545E-3"/>
                  <c:y val="-2.9398148148148148E-3"/>
                </c:manualLayout>
              </c:layout>
              <c:showVal val="1"/>
            </c:dLbl>
            <c:dLbl>
              <c:idx val="6"/>
              <c:layout>
                <c:manualLayout>
                  <c:x val="5.2916666666666702E-3"/>
                  <c:y val="0"/>
                </c:manualLayout>
              </c:layout>
              <c:showVal val="1"/>
            </c:dLbl>
            <c:dLbl>
              <c:idx val="7"/>
              <c:layout>
                <c:manualLayout>
                  <c:x val="5.2916666666666702E-3"/>
                  <c:y val="0"/>
                </c:manualLayout>
              </c:layout>
              <c:showVal val="1"/>
            </c:dLbl>
            <c:dLbl>
              <c:idx val="8"/>
              <c:layout>
                <c:manualLayout>
                  <c:x val="5.2916666666666702E-3"/>
                  <c:y val="0"/>
                </c:manualLayout>
              </c:layout>
              <c:showVal val="1"/>
            </c:dLbl>
            <c:dLbl>
              <c:idx val="9"/>
              <c:layout>
                <c:manualLayout>
                  <c:x val="7.0555555555555545E-3"/>
                  <c:y val="0"/>
                </c:manualLayout>
              </c:layout>
              <c:showVal val="1"/>
            </c:dLbl>
            <c:showVal val="1"/>
          </c:dLbls>
          <c:cat>
            <c:strRef>
              <c:f>'TABLO-3.12- grafik 3.12'!$A$5:$A$15</c:f>
              <c:strCache>
                <c:ptCount val="11"/>
                <c:pt idx="0">
                  <c:v>1-3</c:v>
                </c:pt>
                <c:pt idx="1">
                  <c:v>4-9</c:v>
                </c:pt>
                <c:pt idx="2">
                  <c:v>10-20</c:v>
                </c:pt>
                <c:pt idx="3">
                  <c:v>21-49</c:v>
                </c:pt>
                <c:pt idx="4">
                  <c:v>50-99</c:v>
                </c:pt>
                <c:pt idx="5">
                  <c:v>100-199</c:v>
                </c:pt>
                <c:pt idx="6">
                  <c:v>200-249</c:v>
                </c:pt>
                <c:pt idx="7">
                  <c:v>250-499</c:v>
                </c:pt>
                <c:pt idx="8">
                  <c:v>500-999</c:v>
                </c:pt>
                <c:pt idx="9">
                  <c:v>1000+</c:v>
                </c:pt>
                <c:pt idx="10">
                  <c:v>Bilinmeyen- Unknown</c:v>
                </c:pt>
              </c:strCache>
            </c:strRef>
          </c:cat>
          <c:val>
            <c:numRef>
              <c:f>'TABLO-3.12- grafik 3.12'!$I$5:$I$15</c:f>
              <c:numCache>
                <c:formatCode>#,##0</c:formatCode>
                <c:ptCount val="11"/>
                <c:pt idx="0">
                  <c:v>1744</c:v>
                </c:pt>
                <c:pt idx="1">
                  <c:v>288</c:v>
                </c:pt>
                <c:pt idx="2">
                  <c:v>387</c:v>
                </c:pt>
                <c:pt idx="3">
                  <c:v>550</c:v>
                </c:pt>
                <c:pt idx="4">
                  <c:v>417</c:v>
                </c:pt>
                <c:pt idx="5">
                  <c:v>622</c:v>
                </c:pt>
                <c:pt idx="6">
                  <c:v>179</c:v>
                </c:pt>
                <c:pt idx="7">
                  <c:v>479</c:v>
                </c:pt>
                <c:pt idx="8">
                  <c:v>421</c:v>
                </c:pt>
                <c:pt idx="9">
                  <c:v>694</c:v>
                </c:pt>
                <c:pt idx="10">
                  <c:v>0</c:v>
                </c:pt>
              </c:numCache>
            </c:numRef>
          </c:val>
        </c:ser>
        <c:axId val="90332160"/>
        <c:axId val="90338432"/>
      </c:barChart>
      <c:catAx>
        <c:axId val="90332160"/>
        <c:scaling>
          <c:orientation val="minMax"/>
        </c:scaling>
        <c:axPos val="b"/>
        <c:title>
          <c:tx>
            <c:rich>
              <a:bodyPr/>
              <a:lstStyle/>
              <a:p>
                <a:pPr>
                  <a:defRPr/>
                </a:pPr>
                <a:r>
                  <a:rPr lang="en-US"/>
                  <a:t>İşyerinde çalışan sigortalı sayısı</a:t>
                </a:r>
                <a:endParaRPr lang="tr-TR"/>
              </a:p>
              <a:p>
                <a:pPr>
                  <a:defRPr/>
                </a:pPr>
                <a:r>
                  <a:rPr lang="en-US" b="0"/>
                  <a:t>Number of Insured Persons in the Workplace</a:t>
                </a:r>
              </a:p>
            </c:rich>
          </c:tx>
          <c:layout>
            <c:manualLayout>
              <c:xMode val="edge"/>
              <c:yMode val="edge"/>
              <c:x val="0.40100930555555558"/>
              <c:y val="0.8544326388888891"/>
            </c:manualLayout>
          </c:layout>
        </c:title>
        <c:majorTickMark val="none"/>
        <c:tickLblPos val="nextTo"/>
        <c:crossAx val="90338432"/>
        <c:crosses val="autoZero"/>
        <c:auto val="1"/>
        <c:lblAlgn val="ctr"/>
        <c:lblOffset val="100"/>
      </c:catAx>
      <c:valAx>
        <c:axId val="90338432"/>
        <c:scaling>
          <c:orientation val="minMax"/>
        </c:scaling>
        <c:axPos val="l"/>
        <c:majorGridlines/>
        <c:title>
          <c:tx>
            <c:rich>
              <a:bodyPr rot="-5400000" vert="horz"/>
              <a:lstStyle/>
              <a:p>
                <a:pPr>
                  <a:defRPr/>
                </a:pPr>
                <a:r>
                  <a:rPr lang="en-US"/>
                  <a:t>İş kazası sayısı</a:t>
                </a:r>
                <a:endParaRPr lang="tr-TR"/>
              </a:p>
              <a:p>
                <a:pPr>
                  <a:defRPr/>
                </a:pPr>
                <a:r>
                  <a:rPr lang="en-US" b="0"/>
                  <a:t>Employment Injuries</a:t>
                </a:r>
              </a:p>
            </c:rich>
          </c:tx>
          <c:layout>
            <c:manualLayout>
              <c:xMode val="edge"/>
              <c:yMode val="edge"/>
              <c:x val="2.0133800095303498E-2"/>
              <c:y val="0.36460601851851854"/>
            </c:manualLayout>
          </c:layout>
        </c:title>
        <c:numFmt formatCode="#,##0" sourceLinked="0"/>
        <c:majorTickMark val="none"/>
        <c:tickLblPos val="nextTo"/>
        <c:spPr>
          <a:ln w="9525">
            <a:noFill/>
          </a:ln>
        </c:spPr>
        <c:crossAx val="90332160"/>
        <c:crosses val="autoZero"/>
        <c:crossBetween val="between"/>
        <c:majorUnit val="2500"/>
      </c:valAx>
      <c:spPr>
        <a:solidFill>
          <a:sysClr val="window" lastClr="FFFFFF"/>
        </a:solidFill>
        <a:ln>
          <a:solidFill>
            <a:srgbClr val="000000"/>
          </a:solidFill>
        </a:ln>
      </c:spPr>
    </c:plotArea>
    <c:legend>
      <c:legendPos val="b"/>
      <c:layout>
        <c:manualLayout>
          <c:xMode val="edge"/>
          <c:yMode val="edge"/>
          <c:x val="0.20593236111111121"/>
          <c:y val="0.92408379629629633"/>
          <c:w val="0.56325328083989501"/>
          <c:h val="6.8729585885097699E-2"/>
        </c:manualLayout>
      </c:layout>
    </c:legend>
    <c:plotVisOnly val="1"/>
    <c:dispBlanksAs val="gap"/>
  </c:chart>
  <c:spPr>
    <a:solidFill>
      <a:srgbClr val="99CCFF"/>
    </a:solidFill>
    <a:ln w="12700">
      <a:solidFill>
        <a:schemeClr val="tx1">
          <a:tint val="75000"/>
          <a:shade val="95000"/>
          <a:satMod val="105000"/>
        </a:schemeClr>
      </a:solidFill>
    </a:ln>
    <a:effectLst>
      <a:outerShdw dist="35560" dir="2700000" algn="ctr" rotWithShape="0">
        <a:srgbClr val="000000"/>
      </a:outerShdw>
    </a:effectLst>
  </c:spPr>
  <c:txPr>
    <a:bodyPr/>
    <a:lstStyle/>
    <a:p>
      <a:pPr>
        <a:defRPr sz="800">
          <a:latin typeface="Arial" pitchFamily="34" charset="0"/>
          <a:cs typeface="Arial" pitchFamily="34" charset="0"/>
        </a:defRPr>
      </a:pPr>
      <a:endParaRPr lang="tr-TR"/>
    </a:p>
  </c:txPr>
  <c:printSettings>
    <c:headerFooter/>
    <c:pageMargins b="0.75000000000000022" l="0.70000000000000018" r="0.70000000000000018" t="0.75000000000000022" header="0.3000000000000001" footer="0.3000000000000001"/>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c:lang val="tr-TR"/>
  <c:roundedCorners val="1"/>
  <c:chart>
    <c:title>
      <c:tx>
        <c:rich>
          <a:bodyPr/>
          <a:lstStyle/>
          <a:p>
            <a:pPr>
              <a:defRPr sz="800"/>
            </a:pPr>
            <a:r>
              <a:rPr lang="tr-TR" sz="800">
                <a:latin typeface="Arial" pitchFamily="34" charset="0"/>
                <a:cs typeface="Arial" pitchFamily="34" charset="0"/>
              </a:rPr>
              <a:t>4-1/a Kapsamındaki Aktif Sigortalıların Meslek Hastalıklarının İş Yerinde Çalışan Sigortalı Sayılarına Göre Dağılımı, 2012</a:t>
            </a:r>
          </a:p>
          <a:p>
            <a:pPr>
              <a:defRPr sz="800"/>
            </a:pPr>
            <a:r>
              <a:rPr lang="tr-TR" sz="800" b="0">
                <a:latin typeface="Arial" pitchFamily="34" charset="0"/>
                <a:cs typeface="Arial" pitchFamily="34" charset="0"/>
              </a:rPr>
              <a:t>Distribution of Occupational Diseases by the Number of Insured  Persons  in the Workplace [Under Article 4-1/a of Act 5510], 2012</a:t>
            </a:r>
          </a:p>
        </c:rich>
      </c:tx>
    </c:title>
    <c:plotArea>
      <c:layout>
        <c:manualLayout>
          <c:layoutTarget val="inner"/>
          <c:xMode val="edge"/>
          <c:yMode val="edge"/>
          <c:x val="0.10395029239766081"/>
          <c:y val="0.16469791666666669"/>
          <c:w val="0.83201067251462013"/>
          <c:h val="0.60597777777777773"/>
        </c:manualLayout>
      </c:layout>
      <c:barChart>
        <c:barDir val="col"/>
        <c:grouping val="clustered"/>
        <c:ser>
          <c:idx val="0"/>
          <c:order val="0"/>
          <c:tx>
            <c:strRef>
              <c:f>'TABLO-3.13-grafik 3.13'!$K$4</c:f>
              <c:strCache>
                <c:ptCount val="1"/>
                <c:pt idx="0">
                  <c:v>Erkek
Male</c:v>
                </c:pt>
              </c:strCache>
            </c:strRef>
          </c:tx>
          <c:dLbls>
            <c:txPr>
              <a:bodyPr/>
              <a:lstStyle/>
              <a:p>
                <a:pPr>
                  <a:defRPr sz="800">
                    <a:latin typeface="Arial" pitchFamily="34" charset="0"/>
                    <a:cs typeface="Arial" pitchFamily="34" charset="0"/>
                  </a:defRPr>
                </a:pPr>
                <a:endParaRPr lang="tr-TR"/>
              </a:p>
            </c:txPr>
            <c:showVal val="1"/>
          </c:dLbls>
          <c:cat>
            <c:strRef>
              <c:f>'TABLO-3.13-grafik 3.13'!$A$5:$D$14</c:f>
              <c:strCache>
                <c:ptCount val="10"/>
                <c:pt idx="0">
                  <c:v>1-3</c:v>
                </c:pt>
                <c:pt idx="1">
                  <c:v>4-9</c:v>
                </c:pt>
                <c:pt idx="2">
                  <c:v>10-20</c:v>
                </c:pt>
                <c:pt idx="3">
                  <c:v>21-49</c:v>
                </c:pt>
                <c:pt idx="4">
                  <c:v>50-99</c:v>
                </c:pt>
                <c:pt idx="5">
                  <c:v>100-199</c:v>
                </c:pt>
                <c:pt idx="6">
                  <c:v>200-249</c:v>
                </c:pt>
                <c:pt idx="7">
                  <c:v>250-499</c:v>
                </c:pt>
                <c:pt idx="8">
                  <c:v>500-999</c:v>
                </c:pt>
                <c:pt idx="9">
                  <c:v>1000+</c:v>
                </c:pt>
              </c:strCache>
            </c:strRef>
          </c:cat>
          <c:val>
            <c:numRef>
              <c:f>'TABLO-3.13-grafik 3.13'!$K$5:$K$14</c:f>
              <c:numCache>
                <c:formatCode>#,##0</c:formatCode>
                <c:ptCount val="10"/>
                <c:pt idx="0">
                  <c:v>61</c:v>
                </c:pt>
                <c:pt idx="1">
                  <c:v>13</c:v>
                </c:pt>
                <c:pt idx="2">
                  <c:v>28</c:v>
                </c:pt>
                <c:pt idx="3">
                  <c:v>97</c:v>
                </c:pt>
                <c:pt idx="4">
                  <c:v>60</c:v>
                </c:pt>
                <c:pt idx="5">
                  <c:v>76</c:v>
                </c:pt>
                <c:pt idx="6">
                  <c:v>9</c:v>
                </c:pt>
                <c:pt idx="7">
                  <c:v>28</c:v>
                </c:pt>
                <c:pt idx="8">
                  <c:v>4</c:v>
                </c:pt>
                <c:pt idx="9">
                  <c:v>10</c:v>
                </c:pt>
              </c:numCache>
            </c:numRef>
          </c:val>
        </c:ser>
        <c:ser>
          <c:idx val="1"/>
          <c:order val="1"/>
          <c:tx>
            <c:strRef>
              <c:f>'TABLO-3.13-grafik 3.13'!$L$4</c:f>
              <c:strCache>
                <c:ptCount val="1"/>
                <c:pt idx="0">
                  <c:v>Kadın
Female</c:v>
                </c:pt>
              </c:strCache>
            </c:strRef>
          </c:tx>
          <c:dLbls>
            <c:txPr>
              <a:bodyPr/>
              <a:lstStyle/>
              <a:p>
                <a:pPr>
                  <a:defRPr sz="800">
                    <a:latin typeface="Arial" pitchFamily="34" charset="0"/>
                    <a:cs typeface="Arial" pitchFamily="34" charset="0"/>
                  </a:defRPr>
                </a:pPr>
                <a:endParaRPr lang="tr-TR"/>
              </a:p>
            </c:txPr>
            <c:showVal val="1"/>
          </c:dLbls>
          <c:cat>
            <c:strRef>
              <c:f>'TABLO-3.13-grafik 3.13'!$A$5:$D$14</c:f>
              <c:strCache>
                <c:ptCount val="10"/>
                <c:pt idx="0">
                  <c:v>1-3</c:v>
                </c:pt>
                <c:pt idx="1">
                  <c:v>4-9</c:v>
                </c:pt>
                <c:pt idx="2">
                  <c:v>10-20</c:v>
                </c:pt>
                <c:pt idx="3">
                  <c:v>21-49</c:v>
                </c:pt>
                <c:pt idx="4">
                  <c:v>50-99</c:v>
                </c:pt>
                <c:pt idx="5">
                  <c:v>100-199</c:v>
                </c:pt>
                <c:pt idx="6">
                  <c:v>200-249</c:v>
                </c:pt>
                <c:pt idx="7">
                  <c:v>250-499</c:v>
                </c:pt>
                <c:pt idx="8">
                  <c:v>500-999</c:v>
                </c:pt>
                <c:pt idx="9">
                  <c:v>1000+</c:v>
                </c:pt>
              </c:strCache>
            </c:strRef>
          </c:cat>
          <c:val>
            <c:numRef>
              <c:f>'TABLO-3.13-grafik 3.13'!$L$5:$L$14</c:f>
              <c:numCache>
                <c:formatCode>#,##0</c:formatCode>
                <c:ptCount val="10"/>
                <c:pt idx="0">
                  <c:v>1</c:v>
                </c:pt>
                <c:pt idx="1">
                  <c:v>0</c:v>
                </c:pt>
                <c:pt idx="2">
                  <c:v>1</c:v>
                </c:pt>
                <c:pt idx="3">
                  <c:v>0</c:v>
                </c:pt>
                <c:pt idx="4">
                  <c:v>1</c:v>
                </c:pt>
                <c:pt idx="5">
                  <c:v>3</c:v>
                </c:pt>
                <c:pt idx="6">
                  <c:v>0</c:v>
                </c:pt>
                <c:pt idx="7">
                  <c:v>2</c:v>
                </c:pt>
                <c:pt idx="8">
                  <c:v>1</c:v>
                </c:pt>
                <c:pt idx="9">
                  <c:v>0</c:v>
                </c:pt>
              </c:numCache>
            </c:numRef>
          </c:val>
        </c:ser>
        <c:axId val="90856064"/>
        <c:axId val="90866432"/>
      </c:barChart>
      <c:catAx>
        <c:axId val="90856064"/>
        <c:scaling>
          <c:orientation val="minMax"/>
        </c:scaling>
        <c:axPos val="b"/>
        <c:title>
          <c:tx>
            <c:rich>
              <a:bodyPr/>
              <a:lstStyle/>
              <a:p>
                <a:pPr marL="0" marR="0" indent="0" algn="ctr" defTabSz="914400" rtl="0" eaLnBrk="1" fontAlgn="auto" latinLnBrk="0" hangingPunct="1">
                  <a:lnSpc>
                    <a:spcPct val="100000"/>
                  </a:lnSpc>
                  <a:spcBef>
                    <a:spcPts val="0"/>
                  </a:spcBef>
                  <a:spcAft>
                    <a:spcPts val="0"/>
                  </a:spcAft>
                  <a:buClrTx/>
                  <a:buSzTx/>
                  <a:buFontTx/>
                  <a:buNone/>
                  <a:tabLst/>
                  <a:defRPr sz="800" b="1" i="0" u="none" strike="noStrike" kern="1200" baseline="0">
                    <a:solidFill>
                      <a:sysClr val="windowText" lastClr="000000"/>
                    </a:solidFill>
                    <a:latin typeface="Arial" pitchFamily="34" charset="0"/>
                    <a:ea typeface="+mn-ea"/>
                    <a:cs typeface="Arial" pitchFamily="34" charset="0"/>
                  </a:defRPr>
                </a:pPr>
                <a:r>
                  <a:rPr lang="tr-TR" sz="800">
                    <a:latin typeface="Arial" pitchFamily="34" charset="0"/>
                    <a:cs typeface="Arial" pitchFamily="34" charset="0"/>
                  </a:rPr>
                  <a:t>İşyerinde çalışan sigortalı sayısı</a:t>
                </a:r>
              </a:p>
              <a:p>
                <a:pPr marL="0" marR="0" indent="0" algn="ctr" defTabSz="914400" rtl="0" eaLnBrk="1" fontAlgn="auto" latinLnBrk="0" hangingPunct="1">
                  <a:lnSpc>
                    <a:spcPct val="100000"/>
                  </a:lnSpc>
                  <a:spcBef>
                    <a:spcPts val="0"/>
                  </a:spcBef>
                  <a:spcAft>
                    <a:spcPts val="0"/>
                  </a:spcAft>
                  <a:buClrTx/>
                  <a:buSzTx/>
                  <a:buFontTx/>
                  <a:buNone/>
                  <a:tabLst/>
                  <a:defRPr sz="800" b="1" i="0" u="none" strike="noStrike" kern="1200" baseline="0">
                    <a:solidFill>
                      <a:sysClr val="windowText" lastClr="000000"/>
                    </a:solidFill>
                    <a:latin typeface="Arial" pitchFamily="34" charset="0"/>
                    <a:ea typeface="+mn-ea"/>
                    <a:cs typeface="Arial" pitchFamily="34" charset="0"/>
                  </a:defRPr>
                </a:pPr>
                <a:r>
                  <a:rPr lang="en-US" sz="800" b="0" i="0" baseline="0">
                    <a:effectLst/>
                  </a:rPr>
                  <a:t>Number of Insured Persons in the Workplace</a:t>
                </a:r>
                <a:endParaRPr lang="tr-TR" sz="800">
                  <a:effectLst/>
                </a:endParaRPr>
              </a:p>
              <a:p>
                <a:pPr marL="0" marR="0" indent="0" algn="ctr" defTabSz="914400" rtl="0" eaLnBrk="1" fontAlgn="auto" latinLnBrk="0" hangingPunct="1">
                  <a:lnSpc>
                    <a:spcPct val="100000"/>
                  </a:lnSpc>
                  <a:spcBef>
                    <a:spcPts val="0"/>
                  </a:spcBef>
                  <a:spcAft>
                    <a:spcPts val="0"/>
                  </a:spcAft>
                  <a:buClrTx/>
                  <a:buSzTx/>
                  <a:buFontTx/>
                  <a:buNone/>
                  <a:tabLst/>
                  <a:defRPr sz="800" b="1" i="0" u="none" strike="noStrike" kern="1200" baseline="0">
                    <a:solidFill>
                      <a:sysClr val="windowText" lastClr="000000"/>
                    </a:solidFill>
                    <a:latin typeface="Arial" pitchFamily="34" charset="0"/>
                    <a:ea typeface="+mn-ea"/>
                    <a:cs typeface="Arial" pitchFamily="34" charset="0"/>
                  </a:defRPr>
                </a:pPr>
                <a:endParaRPr lang="tr-TR" sz="800">
                  <a:latin typeface="Arial" pitchFamily="34" charset="0"/>
                  <a:cs typeface="Arial" pitchFamily="34" charset="0"/>
                </a:endParaRPr>
              </a:p>
            </c:rich>
          </c:tx>
        </c:title>
        <c:tickLblPos val="nextTo"/>
        <c:txPr>
          <a:bodyPr/>
          <a:lstStyle/>
          <a:p>
            <a:pPr>
              <a:defRPr sz="800">
                <a:latin typeface="Arial" pitchFamily="34" charset="0"/>
                <a:cs typeface="Arial" pitchFamily="34" charset="0"/>
              </a:defRPr>
            </a:pPr>
            <a:endParaRPr lang="tr-TR"/>
          </a:p>
        </c:txPr>
        <c:crossAx val="90866432"/>
        <c:crosses val="autoZero"/>
        <c:auto val="1"/>
        <c:lblAlgn val="ctr"/>
        <c:lblOffset val="100"/>
      </c:catAx>
      <c:valAx>
        <c:axId val="90866432"/>
        <c:scaling>
          <c:orientation val="minMax"/>
        </c:scaling>
        <c:axPos val="l"/>
        <c:majorGridlines/>
        <c:title>
          <c:tx>
            <c:rich>
              <a:bodyPr rot="-5400000" vert="horz"/>
              <a:lstStyle/>
              <a:p>
                <a:pPr>
                  <a:defRPr sz="800">
                    <a:latin typeface="Arial" pitchFamily="34" charset="0"/>
                    <a:cs typeface="Arial" pitchFamily="34" charset="0"/>
                  </a:defRPr>
                </a:pPr>
                <a:r>
                  <a:rPr lang="en-US" sz="800">
                    <a:latin typeface="Arial" pitchFamily="34" charset="0"/>
                    <a:cs typeface="Arial" pitchFamily="34" charset="0"/>
                  </a:rPr>
                  <a:t>Meslek hastalığı sayısı</a:t>
                </a:r>
                <a:endParaRPr lang="tr-TR" sz="800">
                  <a:latin typeface="Arial" pitchFamily="34" charset="0"/>
                  <a:cs typeface="Arial" pitchFamily="34" charset="0"/>
                </a:endParaRPr>
              </a:p>
              <a:p>
                <a:pPr>
                  <a:defRPr sz="800">
                    <a:latin typeface="Arial" pitchFamily="34" charset="0"/>
                    <a:cs typeface="Arial" pitchFamily="34" charset="0"/>
                  </a:defRPr>
                </a:pPr>
                <a:r>
                  <a:rPr lang="tr-TR" sz="800" b="0" i="0" u="none" strike="noStrike" baseline="0">
                    <a:effectLst/>
                  </a:rPr>
                  <a:t>Occupational Diseases </a:t>
                </a:r>
                <a:endParaRPr lang="en-US" sz="800">
                  <a:latin typeface="Arial" pitchFamily="34" charset="0"/>
                  <a:cs typeface="Arial" pitchFamily="34" charset="0"/>
                </a:endParaRPr>
              </a:p>
            </c:rich>
          </c:tx>
        </c:title>
        <c:numFmt formatCode="#,##0" sourceLinked="1"/>
        <c:tickLblPos val="nextTo"/>
        <c:crossAx val="90856064"/>
        <c:crosses val="autoZero"/>
        <c:crossBetween val="between"/>
        <c:majorUnit val="10"/>
      </c:valAx>
    </c:plotArea>
    <c:legend>
      <c:legendPos val="r"/>
      <c:layout>
        <c:manualLayout>
          <c:xMode val="edge"/>
          <c:yMode val="edge"/>
          <c:x val="0.30838786549707636"/>
          <c:y val="0.89823555555555568"/>
          <c:w val="0.36710540935672525"/>
          <c:h val="7.6364444444444471E-2"/>
        </c:manualLayout>
      </c:layout>
      <c:txPr>
        <a:bodyPr/>
        <a:lstStyle/>
        <a:p>
          <a:pPr>
            <a:defRPr sz="800">
              <a:latin typeface="Arial" pitchFamily="34" charset="0"/>
              <a:cs typeface="Arial" pitchFamily="34" charset="0"/>
            </a:defRPr>
          </a:pPr>
          <a:endParaRPr lang="tr-TR"/>
        </a:p>
      </c:txPr>
    </c:legend>
    <c:plotVisOnly val="1"/>
    <c:dispBlanksAs val="gap"/>
  </c:chart>
  <c:spPr>
    <a:solidFill>
      <a:srgbClr val="99CCFF"/>
    </a:solidFill>
    <a:ln w="12700">
      <a:solidFill>
        <a:srgbClr val="000000"/>
      </a:solidFill>
    </a:ln>
    <a:effectLst>
      <a:outerShdw dist="35560" dir="2700000" algn="ctr" rotWithShape="0">
        <a:srgbClr val="000000"/>
      </a:outerShdw>
    </a:effectLst>
  </c:spPr>
  <c:printSettings>
    <c:headerFooter/>
    <c:pageMargins b="0.75000000000000022" l="0.70000000000000018" r="0.70000000000000018" t="0.75000000000000022" header="0.3000000000000001" footer="0.3000000000000001"/>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c:lang val="tr-TR"/>
  <c:roundedCorners val="1"/>
  <c:chart>
    <c:title>
      <c:tx>
        <c:rich>
          <a:bodyPr/>
          <a:lstStyle/>
          <a:p>
            <a:pPr>
              <a:defRPr sz="900"/>
            </a:pPr>
            <a:r>
              <a:rPr lang="tr-TR" sz="900"/>
              <a:t> 4-1/a Kapsamındaki Aktif Sigortalıların İş Kaz. Ve Meslek Has.</a:t>
            </a:r>
            <a:r>
              <a:rPr lang="tr-TR" sz="900" baseline="0"/>
              <a:t> </a:t>
            </a:r>
            <a:r>
              <a:rPr lang="tr-TR" sz="900"/>
              <a:t>Vakalarının Son İşveren Nezdindeki Çalışma Süresine Göre Dağılımı, 2012</a:t>
            </a:r>
          </a:p>
          <a:p>
            <a:pPr>
              <a:defRPr sz="900"/>
            </a:pPr>
            <a:r>
              <a:rPr lang="tr-TR" sz="900" b="0"/>
              <a:t>Distribution of Employment Injuries and Occupational Diseases by Working Period of the Last Workplace, 4-1/a of Act 5510</a:t>
            </a:r>
          </a:p>
        </c:rich>
      </c:tx>
    </c:title>
    <c:plotArea>
      <c:layout>
        <c:manualLayout>
          <c:layoutTarget val="inner"/>
          <c:xMode val="edge"/>
          <c:yMode val="edge"/>
          <c:x val="9.0582679738562114E-2"/>
          <c:y val="0.18627249275958671"/>
          <c:w val="0.85821111111111115"/>
          <c:h val="0.59050990386906532"/>
        </c:manualLayout>
      </c:layout>
      <c:barChart>
        <c:barDir val="col"/>
        <c:grouping val="clustered"/>
        <c:ser>
          <c:idx val="0"/>
          <c:order val="0"/>
          <c:tx>
            <c:strRef>
              <c:f>'TABLO-3.14 grafik 3.14'!$C$5</c:f>
              <c:strCache>
                <c:ptCount val="1"/>
                <c:pt idx="0">
                  <c:v>Erkek
Male</c:v>
                </c:pt>
              </c:strCache>
            </c:strRef>
          </c:tx>
          <c:dLbls>
            <c:txPr>
              <a:bodyPr/>
              <a:lstStyle/>
              <a:p>
                <a:pPr>
                  <a:defRPr sz="800"/>
                </a:pPr>
                <a:endParaRPr lang="tr-TR"/>
              </a:p>
            </c:txPr>
            <c:showVal val="1"/>
          </c:dLbls>
          <c:cat>
            <c:strRef>
              <c:f>'TABLO-3.14 grafik 3.14'!$K$6:$O$14</c:f>
              <c:strCache>
                <c:ptCount val="9"/>
                <c:pt idx="0">
                  <c:v>  1 Gün</c:v>
                </c:pt>
                <c:pt idx="1">
                  <c:v>  2-7 Gün</c:v>
                </c:pt>
                <c:pt idx="2">
                  <c:v>  8-30 Gün</c:v>
                </c:pt>
                <c:pt idx="3">
                  <c:v>1 Aydan fazla - 3 Ay (Dahil)</c:v>
                </c:pt>
                <c:pt idx="4">
                  <c:v>3 Aydan fazla -  1Yıl (Dahil)</c:v>
                </c:pt>
                <c:pt idx="5">
                  <c:v>1 Yıldan fazla-  2 Yıl (Dahil)</c:v>
                </c:pt>
                <c:pt idx="6">
                  <c:v>2 Yıldan fazla-  5 Yıl  (Dahil)</c:v>
                </c:pt>
                <c:pt idx="7">
                  <c:v>5 Yıldan fazla-  10 Yıl (Dahil)</c:v>
                </c:pt>
                <c:pt idx="8">
                  <c:v>10+  Yıl</c:v>
                </c:pt>
              </c:strCache>
            </c:strRef>
          </c:cat>
          <c:val>
            <c:numRef>
              <c:f>'TABLO-3.14 grafik 3.14'!$I$6:$I$14</c:f>
              <c:numCache>
                <c:formatCode>#,##0</c:formatCode>
                <c:ptCount val="9"/>
                <c:pt idx="0">
                  <c:v>340</c:v>
                </c:pt>
                <c:pt idx="1">
                  <c:v>1597</c:v>
                </c:pt>
                <c:pt idx="2">
                  <c:v>4766</c:v>
                </c:pt>
                <c:pt idx="3">
                  <c:v>8778</c:v>
                </c:pt>
                <c:pt idx="4">
                  <c:v>17694</c:v>
                </c:pt>
                <c:pt idx="5">
                  <c:v>10072</c:v>
                </c:pt>
                <c:pt idx="6">
                  <c:v>12800</c:v>
                </c:pt>
                <c:pt idx="7">
                  <c:v>7997</c:v>
                </c:pt>
                <c:pt idx="8">
                  <c:v>5432</c:v>
                </c:pt>
              </c:numCache>
            </c:numRef>
          </c:val>
        </c:ser>
        <c:ser>
          <c:idx val="1"/>
          <c:order val="1"/>
          <c:tx>
            <c:strRef>
              <c:f>'TABLO-3.14 grafik 3.14'!$D$5</c:f>
              <c:strCache>
                <c:ptCount val="1"/>
                <c:pt idx="0">
                  <c:v>Kadın
Female</c:v>
                </c:pt>
              </c:strCache>
            </c:strRef>
          </c:tx>
          <c:dLbls>
            <c:txPr>
              <a:bodyPr/>
              <a:lstStyle/>
              <a:p>
                <a:pPr>
                  <a:defRPr sz="800"/>
                </a:pPr>
                <a:endParaRPr lang="tr-TR"/>
              </a:p>
            </c:txPr>
            <c:showVal val="1"/>
          </c:dLbls>
          <c:cat>
            <c:strRef>
              <c:f>'TABLO-3.14 grafik 3.14'!$K$6:$O$14</c:f>
              <c:strCache>
                <c:ptCount val="9"/>
                <c:pt idx="0">
                  <c:v>  1 Gün</c:v>
                </c:pt>
                <c:pt idx="1">
                  <c:v>  2-7 Gün</c:v>
                </c:pt>
                <c:pt idx="2">
                  <c:v>  8-30 Gün</c:v>
                </c:pt>
                <c:pt idx="3">
                  <c:v>1 Aydan fazla - 3 Ay (Dahil)</c:v>
                </c:pt>
                <c:pt idx="4">
                  <c:v>3 Aydan fazla -  1Yıl (Dahil)</c:v>
                </c:pt>
                <c:pt idx="5">
                  <c:v>1 Yıldan fazla-  2 Yıl (Dahil)</c:v>
                </c:pt>
                <c:pt idx="6">
                  <c:v>2 Yıldan fazla-  5 Yıl  (Dahil)</c:v>
                </c:pt>
                <c:pt idx="7">
                  <c:v>5 Yıldan fazla-  10 Yıl (Dahil)</c:v>
                </c:pt>
                <c:pt idx="8">
                  <c:v>10+  Yıl</c:v>
                </c:pt>
              </c:strCache>
            </c:strRef>
          </c:cat>
          <c:val>
            <c:numRef>
              <c:f>'TABLO-3.14 grafik 3.14'!$J$6:$J$14</c:f>
              <c:numCache>
                <c:formatCode>#,##0</c:formatCode>
                <c:ptCount val="9"/>
                <c:pt idx="0">
                  <c:v>17</c:v>
                </c:pt>
                <c:pt idx="1">
                  <c:v>95</c:v>
                </c:pt>
                <c:pt idx="2">
                  <c:v>409</c:v>
                </c:pt>
                <c:pt idx="3">
                  <c:v>873</c:v>
                </c:pt>
                <c:pt idx="4">
                  <c:v>1630</c:v>
                </c:pt>
                <c:pt idx="5">
                  <c:v>909</c:v>
                </c:pt>
                <c:pt idx="6">
                  <c:v>1038</c:v>
                </c:pt>
                <c:pt idx="7">
                  <c:v>509</c:v>
                </c:pt>
                <c:pt idx="8">
                  <c:v>310</c:v>
                </c:pt>
              </c:numCache>
            </c:numRef>
          </c:val>
        </c:ser>
        <c:axId val="90290816"/>
        <c:axId val="91951488"/>
      </c:barChart>
      <c:catAx>
        <c:axId val="90290816"/>
        <c:scaling>
          <c:orientation val="minMax"/>
        </c:scaling>
        <c:axPos val="b"/>
        <c:tickLblPos val="nextTo"/>
        <c:txPr>
          <a:bodyPr rot="-1380000"/>
          <a:lstStyle/>
          <a:p>
            <a:pPr>
              <a:defRPr sz="800"/>
            </a:pPr>
            <a:endParaRPr lang="tr-TR"/>
          </a:p>
        </c:txPr>
        <c:crossAx val="91951488"/>
        <c:crosses val="autoZero"/>
        <c:auto val="1"/>
        <c:lblAlgn val="ctr"/>
        <c:lblOffset val="100"/>
      </c:catAx>
      <c:valAx>
        <c:axId val="91951488"/>
        <c:scaling>
          <c:orientation val="minMax"/>
        </c:scaling>
        <c:axPos val="l"/>
        <c:majorGridlines/>
        <c:numFmt formatCode="#,##0" sourceLinked="1"/>
        <c:tickLblPos val="nextTo"/>
        <c:txPr>
          <a:bodyPr/>
          <a:lstStyle/>
          <a:p>
            <a:pPr>
              <a:defRPr sz="800"/>
            </a:pPr>
            <a:endParaRPr lang="tr-TR"/>
          </a:p>
        </c:txPr>
        <c:crossAx val="90290816"/>
        <c:crosses val="autoZero"/>
        <c:crossBetween val="between"/>
      </c:valAx>
    </c:plotArea>
    <c:legend>
      <c:legendPos val="r"/>
      <c:layout>
        <c:manualLayout>
          <c:xMode val="edge"/>
          <c:yMode val="edge"/>
          <c:x val="0.29494684684684697"/>
          <c:y val="0.92146260683760639"/>
          <c:w val="0.37770077160493842"/>
          <c:h val="6.8739814814814823E-2"/>
        </c:manualLayout>
      </c:layout>
      <c:txPr>
        <a:bodyPr/>
        <a:lstStyle/>
        <a:p>
          <a:pPr>
            <a:defRPr sz="800"/>
          </a:pPr>
          <a:endParaRPr lang="tr-TR"/>
        </a:p>
      </c:txPr>
    </c:legend>
    <c:plotVisOnly val="1"/>
    <c:dispBlanksAs val="gap"/>
  </c:chart>
  <c:spPr>
    <a:solidFill>
      <a:srgbClr val="99CCFF"/>
    </a:solidFill>
    <a:ln w="3175">
      <a:solidFill>
        <a:srgbClr val="000000"/>
      </a:solidFill>
    </a:ln>
    <a:effectLst>
      <a:outerShdw dist="25400" dir="2700000" algn="ctr" rotWithShape="0">
        <a:srgbClr val="000000"/>
      </a:outerShdw>
    </a:effectLst>
  </c:spPr>
  <c:txPr>
    <a:bodyPr/>
    <a:lstStyle/>
    <a:p>
      <a:pPr>
        <a:defRPr sz="900">
          <a:latin typeface="Arial" pitchFamily="34" charset="0"/>
          <a:cs typeface="Arial" pitchFamily="34" charset="0"/>
        </a:defRPr>
      </a:pPr>
      <a:endParaRPr lang="tr-TR"/>
    </a:p>
  </c:txPr>
  <c:printSettings>
    <c:headerFooter/>
    <c:pageMargins b="0.75000000000000022" l="0.70000000000000018" r="0.70000000000000018" t="0.75000000000000022" header="0.3000000000000001" footer="0.3000000000000001"/>
    <c:pageSetup orientation="portrait"/>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lang val="tr-TR"/>
  <c:roundedCorners val="1"/>
  <c:chart>
    <c:title>
      <c:tx>
        <c:rich>
          <a:bodyPr/>
          <a:lstStyle/>
          <a:p>
            <a:pPr>
              <a:defRPr sz="900" b="1"/>
            </a:pPr>
            <a:r>
              <a:rPr lang="tr-TR" sz="900" b="1"/>
              <a:t>İş Kazalarının Saatlere Göre Dağılımı, 2012</a:t>
            </a:r>
          </a:p>
          <a:p>
            <a:pPr>
              <a:defRPr sz="900" b="1"/>
            </a:pPr>
            <a:r>
              <a:rPr lang="tr-TR" sz="900" b="0"/>
              <a:t>Distribution of the number of employment injuries by the hour time of the accident, 2012</a:t>
            </a:r>
          </a:p>
        </c:rich>
      </c:tx>
      <c:layout>
        <c:manualLayout>
          <c:xMode val="edge"/>
          <c:yMode val="edge"/>
          <c:x val="0.24967490247074123"/>
          <c:y val="3.3950864837547466E-2"/>
        </c:manualLayout>
      </c:layout>
      <c:spPr>
        <a:noFill/>
        <a:ln w="25400">
          <a:noFill/>
        </a:ln>
      </c:spPr>
    </c:title>
    <c:plotArea>
      <c:layout>
        <c:manualLayout>
          <c:layoutTarget val="inner"/>
          <c:xMode val="edge"/>
          <c:yMode val="edge"/>
          <c:x val="0.11573479390263965"/>
          <c:y val="0.13338778575037499"/>
          <c:w val="0.86475997691298134"/>
          <c:h val="0.67217001250427644"/>
        </c:manualLayout>
      </c:layout>
      <c:barChart>
        <c:barDir val="col"/>
        <c:grouping val="clustered"/>
        <c:ser>
          <c:idx val="0"/>
          <c:order val="0"/>
          <c:tx>
            <c:strRef>
              <c:f>'TABLO-3.15- grafik 3.15'!$H$3:$J$3</c:f>
              <c:strCache>
                <c:ptCount val="1"/>
                <c:pt idx="0">
                  <c:v>2012</c:v>
                </c:pt>
              </c:strCache>
            </c:strRef>
          </c:tx>
          <c:spPr>
            <a:solidFill>
              <a:srgbClr val="99CCFF"/>
            </a:solidFill>
            <a:ln w="12700">
              <a:solidFill>
                <a:srgbClr val="000000"/>
              </a:solidFill>
              <a:prstDash val="solid"/>
            </a:ln>
          </c:spPr>
          <c:trendline>
            <c:spPr>
              <a:ln w="25400">
                <a:solidFill>
                  <a:srgbClr val="FF0000"/>
                </a:solidFill>
                <a:prstDash val="solid"/>
                <a:headEnd type="diamond" w="sm" len="sm"/>
                <a:tailEnd type="diamond" w="sm" len="sm"/>
              </a:ln>
            </c:spPr>
            <c:trendlineType val="movingAvg"/>
            <c:period val="2"/>
          </c:trendline>
          <c:cat>
            <c:strRef>
              <c:f>'TABLO-3.15- grafik 3.15'!$A$6:$A$30</c:f>
              <c:strCache>
                <c:ptCount val="25"/>
                <c:pt idx="0">
                  <c:v>00</c:v>
                </c:pt>
                <c:pt idx="1">
                  <c:v>01</c:v>
                </c:pt>
                <c:pt idx="2">
                  <c:v>02</c:v>
                </c:pt>
                <c:pt idx="3">
                  <c:v>03</c:v>
                </c:pt>
                <c:pt idx="4">
                  <c:v>04</c:v>
                </c:pt>
                <c:pt idx="5">
                  <c:v>05</c:v>
                </c:pt>
                <c:pt idx="6">
                  <c:v>06</c:v>
                </c:pt>
                <c:pt idx="7">
                  <c:v>07</c:v>
                </c:pt>
                <c:pt idx="8">
                  <c:v>08</c:v>
                </c:pt>
                <c:pt idx="9">
                  <c:v>09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99</c:v>
                </c:pt>
              </c:strCache>
            </c:strRef>
          </c:cat>
          <c:val>
            <c:numRef>
              <c:f>'TABLO-3.15- grafik 3.15'!$J$6:$J$30</c:f>
              <c:numCache>
                <c:formatCode>#,##0</c:formatCode>
                <c:ptCount val="25"/>
                <c:pt idx="0">
                  <c:v>1177</c:v>
                </c:pt>
                <c:pt idx="1">
                  <c:v>2773</c:v>
                </c:pt>
                <c:pt idx="2">
                  <c:v>1131</c:v>
                </c:pt>
                <c:pt idx="3">
                  <c:v>1113</c:v>
                </c:pt>
                <c:pt idx="4">
                  <c:v>989</c:v>
                </c:pt>
                <c:pt idx="5">
                  <c:v>1065</c:v>
                </c:pt>
                <c:pt idx="6">
                  <c:v>1113</c:v>
                </c:pt>
                <c:pt idx="7">
                  <c:v>1728</c:v>
                </c:pt>
                <c:pt idx="8">
                  <c:v>6626</c:v>
                </c:pt>
                <c:pt idx="9">
                  <c:v>5635</c:v>
                </c:pt>
                <c:pt idx="10">
                  <c:v>6650</c:v>
                </c:pt>
                <c:pt idx="11">
                  <c:v>6924</c:v>
                </c:pt>
                <c:pt idx="12">
                  <c:v>5324</c:v>
                </c:pt>
                <c:pt idx="13">
                  <c:v>4490</c:v>
                </c:pt>
                <c:pt idx="14">
                  <c:v>5651</c:v>
                </c:pt>
                <c:pt idx="15">
                  <c:v>5346</c:v>
                </c:pt>
                <c:pt idx="16">
                  <c:v>4501</c:v>
                </c:pt>
                <c:pt idx="17">
                  <c:v>3451</c:v>
                </c:pt>
                <c:pt idx="18">
                  <c:v>2256</c:v>
                </c:pt>
                <c:pt idx="19">
                  <c:v>1693</c:v>
                </c:pt>
                <c:pt idx="20">
                  <c:v>1392</c:v>
                </c:pt>
                <c:pt idx="21">
                  <c:v>1404</c:v>
                </c:pt>
                <c:pt idx="22">
                  <c:v>1223</c:v>
                </c:pt>
                <c:pt idx="23">
                  <c:v>1215</c:v>
                </c:pt>
                <c:pt idx="24">
                  <c:v>1</c:v>
                </c:pt>
              </c:numCache>
            </c:numRef>
          </c:val>
        </c:ser>
        <c:axId val="92009984"/>
        <c:axId val="92011904"/>
      </c:barChart>
      <c:catAx>
        <c:axId val="92009984"/>
        <c:scaling>
          <c:orientation val="minMax"/>
        </c:scaling>
        <c:axPos val="b"/>
        <c:title>
          <c:tx>
            <c:rich>
              <a:bodyPr/>
              <a:lstStyle/>
              <a:p>
                <a:pPr>
                  <a:defRPr/>
                </a:pPr>
                <a:r>
                  <a:rPr lang="en-US" b="1"/>
                  <a:t>Saat kodları </a:t>
                </a:r>
                <a:r>
                  <a:rPr lang="en-US"/>
                  <a:t>Time codes</a:t>
                </a:r>
              </a:p>
            </c:rich>
          </c:tx>
          <c:layout>
            <c:manualLayout>
              <c:xMode val="edge"/>
              <c:yMode val="edge"/>
              <c:x val="0.45333998743114856"/>
              <c:y val="0.90433187711631968"/>
            </c:manualLayout>
          </c:layout>
        </c:title>
        <c:numFmt formatCode="General" sourceLinked="1"/>
        <c:tickLblPos val="nextTo"/>
        <c:spPr>
          <a:ln w="3175">
            <a:noFill/>
            <a:prstDash val="solid"/>
          </a:ln>
        </c:spPr>
        <c:txPr>
          <a:bodyPr rot="0" vert="horz"/>
          <a:lstStyle/>
          <a:p>
            <a:pPr>
              <a:defRPr/>
            </a:pPr>
            <a:endParaRPr lang="tr-TR"/>
          </a:p>
        </c:txPr>
        <c:crossAx val="92011904"/>
        <c:crosses val="autoZero"/>
        <c:auto val="1"/>
        <c:lblAlgn val="ctr"/>
        <c:lblOffset val="100"/>
        <c:tickLblSkip val="1"/>
        <c:tickMarkSkip val="1"/>
      </c:catAx>
      <c:valAx>
        <c:axId val="92011904"/>
        <c:scaling>
          <c:orientation val="minMax"/>
        </c:scaling>
        <c:axPos val="l"/>
        <c:majorGridlines/>
        <c:title>
          <c:tx>
            <c:rich>
              <a:bodyPr/>
              <a:lstStyle/>
              <a:p>
                <a:pPr>
                  <a:defRPr b="1"/>
                </a:pPr>
                <a:r>
                  <a:rPr lang="tr-TR" b="1"/>
                  <a:t>İş Kazası Vaka Sayısı </a:t>
                </a:r>
              </a:p>
              <a:p>
                <a:pPr>
                  <a:defRPr b="1"/>
                </a:pPr>
                <a:r>
                  <a:rPr lang="tr-TR" b="0"/>
                  <a:t>Work Injury Number </a:t>
                </a:r>
              </a:p>
            </c:rich>
          </c:tx>
          <c:layout>
            <c:manualLayout>
              <c:xMode val="edge"/>
              <c:yMode val="edge"/>
              <c:x val="1.9505715231629868E-2"/>
              <c:y val="0.35802579025447928"/>
            </c:manualLayout>
          </c:layout>
          <c:spPr>
            <a:noFill/>
            <a:ln w="25400">
              <a:noFill/>
            </a:ln>
          </c:spPr>
        </c:title>
        <c:numFmt formatCode="#,##0" sourceLinked="1"/>
        <c:tickLblPos val="nextTo"/>
        <c:spPr>
          <a:ln w="3175">
            <a:solidFill>
              <a:srgbClr val="000000"/>
            </a:solidFill>
            <a:prstDash val="solid"/>
          </a:ln>
        </c:spPr>
        <c:txPr>
          <a:bodyPr rot="0" vert="horz"/>
          <a:lstStyle/>
          <a:p>
            <a:pPr>
              <a:defRPr/>
            </a:pPr>
            <a:endParaRPr lang="tr-TR"/>
          </a:p>
        </c:txPr>
        <c:crossAx val="92009984"/>
        <c:crosses val="autoZero"/>
        <c:crossBetween val="between"/>
      </c:valAx>
    </c:plotArea>
    <c:plotVisOnly val="1"/>
    <c:dispBlanksAs val="gap"/>
  </c:chart>
  <c:spPr>
    <a:solidFill>
      <a:srgbClr val="99CCFF"/>
    </a:solidFill>
    <a:ln w="12700">
      <a:solidFill>
        <a:srgbClr val="000000"/>
      </a:solidFill>
      <a:prstDash val="solid"/>
    </a:ln>
    <a:effectLst>
      <a:outerShdw dist="35921" dir="2700000" algn="br">
        <a:srgbClr val="000000"/>
      </a:outerShdw>
    </a:effectLst>
  </c:spPr>
  <c:txPr>
    <a:bodyPr/>
    <a:lstStyle/>
    <a:p>
      <a:pPr>
        <a:defRPr sz="800" b="0" i="0" u="none" strike="noStrike" baseline="0">
          <a:solidFill>
            <a:srgbClr val="000000"/>
          </a:solidFill>
          <a:latin typeface="Arial Tur"/>
          <a:ea typeface="Arial Tur"/>
          <a:cs typeface="Arial Tur"/>
        </a:defRPr>
      </a:pPr>
      <a:endParaRPr lang="tr-TR"/>
    </a:p>
  </c:txPr>
  <c:printSettings>
    <c:headerFooter alignWithMargins="0"/>
    <c:pageMargins b="1" l="0.75000000000000022" r="0.75000000000000022" t="1" header="0.5" footer="0.5"/>
    <c:pageSetup paperSize="9"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c:lang val="tr-TR"/>
  <c:roundedCorners val="1"/>
  <c:chart>
    <c:title>
      <c:tx>
        <c:rich>
          <a:bodyPr/>
          <a:lstStyle/>
          <a:p>
            <a:pPr>
              <a:defRPr sz="900" b="0" i="0" u="none" strike="noStrike" baseline="0">
                <a:solidFill>
                  <a:srgbClr val="000000"/>
                </a:solidFill>
                <a:latin typeface="Arial"/>
                <a:ea typeface="Arial"/>
                <a:cs typeface="Arial"/>
              </a:defRPr>
            </a:pPr>
            <a:r>
              <a:rPr lang="tr-TR" sz="900" b="1" i="0" u="none" strike="noStrike" baseline="0">
                <a:solidFill>
                  <a:srgbClr val="000000"/>
                </a:solidFill>
                <a:latin typeface="Arial"/>
                <a:cs typeface="Arial"/>
              </a:rPr>
              <a:t>İş Kazalarının Meydana Geldiği İş Saatlerine Göre Dağılımı, 2010-2012</a:t>
            </a:r>
          </a:p>
          <a:p>
            <a:pPr>
              <a:defRPr sz="900" b="0" i="0" u="none" strike="noStrike" baseline="0">
                <a:solidFill>
                  <a:srgbClr val="000000"/>
                </a:solidFill>
                <a:latin typeface="Arial"/>
                <a:ea typeface="Arial"/>
                <a:cs typeface="Arial"/>
              </a:defRPr>
            </a:pPr>
            <a:r>
              <a:rPr lang="tr-TR" sz="900" b="0" i="1" u="none" strike="noStrike" baseline="0">
                <a:solidFill>
                  <a:srgbClr val="000000"/>
                </a:solidFill>
                <a:latin typeface="Arial"/>
                <a:cs typeface="Arial"/>
              </a:rPr>
              <a:t>Distributionof employment injuries by the working-hours at which the injury occurred, 2010-2012</a:t>
            </a:r>
            <a:endParaRPr lang="tr-TR" sz="900"/>
          </a:p>
        </c:rich>
      </c:tx>
      <c:layout>
        <c:manualLayout>
          <c:xMode val="edge"/>
          <c:yMode val="edge"/>
          <c:x val="0.17523497582768879"/>
          <c:y val="1.1029530399609147E-2"/>
        </c:manualLayout>
      </c:layout>
      <c:spPr>
        <a:noFill/>
        <a:ln w="25400">
          <a:noFill/>
        </a:ln>
      </c:spPr>
    </c:title>
    <c:plotArea>
      <c:layout>
        <c:manualLayout>
          <c:layoutTarget val="inner"/>
          <c:xMode val="edge"/>
          <c:yMode val="edge"/>
          <c:x val="0.13636762617787529"/>
          <c:y val="0.1305148230293032"/>
          <c:w val="0.85292784303601421"/>
          <c:h val="0.67647119541948741"/>
        </c:manualLayout>
      </c:layout>
      <c:barChart>
        <c:barDir val="col"/>
        <c:grouping val="clustered"/>
        <c:ser>
          <c:idx val="0"/>
          <c:order val="0"/>
          <c:tx>
            <c:strRef>
              <c:f>TABLO30GRAF!$B$8</c:f>
              <c:strCache>
                <c:ptCount val="1"/>
                <c:pt idx="0">
                  <c:v>1.SAAT - 1st Hour</c:v>
                </c:pt>
              </c:strCache>
            </c:strRef>
          </c:tx>
          <c:spPr>
            <a:solidFill>
              <a:schemeClr val="tx2">
                <a:lumMod val="40000"/>
                <a:lumOff val="60000"/>
              </a:schemeClr>
            </a:solidFill>
            <a:ln w="12700">
              <a:solidFill>
                <a:srgbClr val="000000"/>
              </a:solidFill>
              <a:prstDash val="solid"/>
            </a:ln>
          </c:spPr>
          <c:cat>
            <c:strRef>
              <c:f>TABLO30GRAF!$C$6:$E$7</c:f>
              <c:strCache>
                <c:ptCount val="3"/>
                <c:pt idx="0">
                  <c:v>2010</c:v>
                </c:pt>
                <c:pt idx="1">
                  <c:v>2011</c:v>
                </c:pt>
                <c:pt idx="2">
                  <c:v>2012</c:v>
                </c:pt>
              </c:strCache>
            </c:strRef>
          </c:cat>
          <c:val>
            <c:numRef>
              <c:f>TABLO30GRAF!$C$8:$E$8</c:f>
              <c:numCache>
                <c:formatCode>_-* #,##0\ _T_L_-;\-* #,##0\ _T_L_-;_-* "-"??\ _T_L_-;_-@_-</c:formatCode>
                <c:ptCount val="3"/>
                <c:pt idx="0">
                  <c:v>7744</c:v>
                </c:pt>
                <c:pt idx="1">
                  <c:v>8860</c:v>
                </c:pt>
                <c:pt idx="2">
                  <c:v>12304</c:v>
                </c:pt>
              </c:numCache>
            </c:numRef>
          </c:val>
        </c:ser>
        <c:ser>
          <c:idx val="1"/>
          <c:order val="1"/>
          <c:tx>
            <c:strRef>
              <c:f>TABLO30GRAF!$B$9</c:f>
              <c:strCache>
                <c:ptCount val="1"/>
                <c:pt idx="0">
                  <c:v>2.SAAT - 2 nd Hours</c:v>
                </c:pt>
              </c:strCache>
            </c:strRef>
          </c:tx>
          <c:spPr>
            <a:solidFill>
              <a:schemeClr val="accent1">
                <a:lumMod val="40000"/>
                <a:lumOff val="60000"/>
              </a:schemeClr>
            </a:solidFill>
            <a:ln w="12700">
              <a:solidFill>
                <a:srgbClr val="000000"/>
              </a:solidFill>
              <a:prstDash val="solid"/>
            </a:ln>
          </c:spPr>
          <c:cat>
            <c:strRef>
              <c:f>TABLO30GRAF!$C$6:$E$7</c:f>
              <c:strCache>
                <c:ptCount val="3"/>
                <c:pt idx="0">
                  <c:v>2010</c:v>
                </c:pt>
                <c:pt idx="1">
                  <c:v>2011</c:v>
                </c:pt>
                <c:pt idx="2">
                  <c:v>2012</c:v>
                </c:pt>
              </c:strCache>
            </c:strRef>
          </c:cat>
          <c:val>
            <c:numRef>
              <c:f>TABLO30GRAF!$C$9:$E$9</c:f>
              <c:numCache>
                <c:formatCode>_-* #,##0\ _T_L_-;\-* #,##0\ _T_L_-;_-* "-"??\ _T_L_-;_-@_-</c:formatCode>
                <c:ptCount val="3"/>
                <c:pt idx="0">
                  <c:v>8918</c:v>
                </c:pt>
                <c:pt idx="1">
                  <c:v>10263</c:v>
                </c:pt>
                <c:pt idx="2">
                  <c:v>11859</c:v>
                </c:pt>
              </c:numCache>
            </c:numRef>
          </c:val>
        </c:ser>
        <c:ser>
          <c:idx val="2"/>
          <c:order val="2"/>
          <c:tx>
            <c:strRef>
              <c:f>TABLO30GRAF!$B$10</c:f>
              <c:strCache>
                <c:ptCount val="1"/>
                <c:pt idx="0">
                  <c:v>3.SAAT - 3 th Hours</c:v>
                </c:pt>
              </c:strCache>
            </c:strRef>
          </c:tx>
          <c:spPr>
            <a:solidFill>
              <a:schemeClr val="accent2">
                <a:lumMod val="40000"/>
                <a:lumOff val="60000"/>
              </a:schemeClr>
            </a:solidFill>
            <a:ln w="12700">
              <a:solidFill>
                <a:srgbClr val="000000"/>
              </a:solidFill>
              <a:prstDash val="solid"/>
            </a:ln>
          </c:spPr>
          <c:cat>
            <c:strRef>
              <c:f>TABLO30GRAF!$C$6:$E$7</c:f>
              <c:strCache>
                <c:ptCount val="3"/>
                <c:pt idx="0">
                  <c:v>2010</c:v>
                </c:pt>
                <c:pt idx="1">
                  <c:v>2011</c:v>
                </c:pt>
                <c:pt idx="2">
                  <c:v>2012</c:v>
                </c:pt>
              </c:strCache>
            </c:strRef>
          </c:cat>
          <c:val>
            <c:numRef>
              <c:f>TABLO30GRAF!$C$10:$E$10</c:f>
              <c:numCache>
                <c:formatCode>_-* #,##0\ _T_L_-;\-* #,##0\ _T_L_-;_-* "-"??\ _T_L_-;_-@_-</c:formatCode>
                <c:ptCount val="3"/>
                <c:pt idx="0">
                  <c:v>8688</c:v>
                </c:pt>
                <c:pt idx="1">
                  <c:v>10492</c:v>
                </c:pt>
                <c:pt idx="2">
                  <c:v>10037</c:v>
                </c:pt>
              </c:numCache>
            </c:numRef>
          </c:val>
        </c:ser>
        <c:ser>
          <c:idx val="3"/>
          <c:order val="3"/>
          <c:tx>
            <c:strRef>
              <c:f>TABLO30GRAF!$B$11</c:f>
              <c:strCache>
                <c:ptCount val="1"/>
                <c:pt idx="0">
                  <c:v>4.SAAT -4 th  Hours</c:v>
                </c:pt>
              </c:strCache>
            </c:strRef>
          </c:tx>
          <c:spPr>
            <a:solidFill>
              <a:schemeClr val="accent3">
                <a:lumMod val="40000"/>
                <a:lumOff val="60000"/>
              </a:schemeClr>
            </a:solidFill>
            <a:ln w="12700">
              <a:solidFill>
                <a:srgbClr val="000000"/>
              </a:solidFill>
              <a:prstDash val="solid"/>
            </a:ln>
          </c:spPr>
          <c:cat>
            <c:strRef>
              <c:f>TABLO30GRAF!$C$6:$E$7</c:f>
              <c:strCache>
                <c:ptCount val="3"/>
                <c:pt idx="0">
                  <c:v>2010</c:v>
                </c:pt>
                <c:pt idx="1">
                  <c:v>2011</c:v>
                </c:pt>
                <c:pt idx="2">
                  <c:v>2012</c:v>
                </c:pt>
              </c:strCache>
            </c:strRef>
          </c:cat>
          <c:val>
            <c:numRef>
              <c:f>TABLO30GRAF!$C$11:$E$11</c:f>
              <c:numCache>
                <c:formatCode>_-* #,##0\ _T_L_-;\-* #,##0\ _T_L_-;_-* "-"??\ _T_L_-;_-@_-</c:formatCode>
                <c:ptCount val="3"/>
                <c:pt idx="0">
                  <c:v>8137</c:v>
                </c:pt>
                <c:pt idx="1">
                  <c:v>9347</c:v>
                </c:pt>
                <c:pt idx="2">
                  <c:v>9730</c:v>
                </c:pt>
              </c:numCache>
            </c:numRef>
          </c:val>
        </c:ser>
        <c:ser>
          <c:idx val="4"/>
          <c:order val="4"/>
          <c:tx>
            <c:strRef>
              <c:f>TABLO30GRAF!$B$12</c:f>
              <c:strCache>
                <c:ptCount val="1"/>
                <c:pt idx="0">
                  <c:v>5.SAAT -5 th  Hours</c:v>
                </c:pt>
              </c:strCache>
            </c:strRef>
          </c:tx>
          <c:spPr>
            <a:solidFill>
              <a:schemeClr val="accent4">
                <a:lumMod val="40000"/>
                <a:lumOff val="60000"/>
              </a:schemeClr>
            </a:solidFill>
            <a:ln w="12700">
              <a:solidFill>
                <a:srgbClr val="000000"/>
              </a:solidFill>
              <a:prstDash val="solid"/>
            </a:ln>
          </c:spPr>
          <c:cat>
            <c:strRef>
              <c:f>TABLO30GRAF!$C$6:$E$7</c:f>
              <c:strCache>
                <c:ptCount val="3"/>
                <c:pt idx="0">
                  <c:v>2010</c:v>
                </c:pt>
                <c:pt idx="1">
                  <c:v>2011</c:v>
                </c:pt>
                <c:pt idx="2">
                  <c:v>2012</c:v>
                </c:pt>
              </c:strCache>
            </c:strRef>
          </c:cat>
          <c:val>
            <c:numRef>
              <c:f>TABLO30GRAF!$C$12:$E$12</c:f>
              <c:numCache>
                <c:formatCode>_-* #,##0\ _T_L_-;\-* #,##0\ _T_L_-;_-* "-"??\ _T_L_-;_-@_-</c:formatCode>
                <c:ptCount val="3"/>
                <c:pt idx="0">
                  <c:v>7650</c:v>
                </c:pt>
                <c:pt idx="1">
                  <c:v>6867</c:v>
                </c:pt>
                <c:pt idx="2">
                  <c:v>7705</c:v>
                </c:pt>
              </c:numCache>
            </c:numRef>
          </c:val>
        </c:ser>
        <c:ser>
          <c:idx val="5"/>
          <c:order val="5"/>
          <c:tx>
            <c:strRef>
              <c:f>TABLO30GRAF!$B$13</c:f>
              <c:strCache>
                <c:ptCount val="1"/>
                <c:pt idx="0">
                  <c:v>6.SAAT - 6 th  Hours</c:v>
                </c:pt>
              </c:strCache>
            </c:strRef>
          </c:tx>
          <c:spPr>
            <a:solidFill>
              <a:schemeClr val="accent5">
                <a:lumMod val="40000"/>
                <a:lumOff val="60000"/>
              </a:schemeClr>
            </a:solidFill>
            <a:ln w="12700">
              <a:solidFill>
                <a:srgbClr val="000000"/>
              </a:solidFill>
              <a:prstDash val="solid"/>
            </a:ln>
          </c:spPr>
          <c:cat>
            <c:strRef>
              <c:f>TABLO30GRAF!$C$6:$E$7</c:f>
              <c:strCache>
                <c:ptCount val="3"/>
                <c:pt idx="0">
                  <c:v>2010</c:v>
                </c:pt>
                <c:pt idx="1">
                  <c:v>2011</c:v>
                </c:pt>
                <c:pt idx="2">
                  <c:v>2012</c:v>
                </c:pt>
              </c:strCache>
            </c:strRef>
          </c:cat>
          <c:val>
            <c:numRef>
              <c:f>TABLO30GRAF!$C$13:$E$13</c:f>
              <c:numCache>
                <c:formatCode>_-* #,##0\ _T_L_-;\-* #,##0\ _T_L_-;_-* "-"??\ _T_L_-;_-@_-</c:formatCode>
                <c:ptCount val="3"/>
                <c:pt idx="0">
                  <c:v>5864</c:v>
                </c:pt>
                <c:pt idx="1">
                  <c:v>6284</c:v>
                </c:pt>
                <c:pt idx="2">
                  <c:v>6959</c:v>
                </c:pt>
              </c:numCache>
            </c:numRef>
          </c:val>
        </c:ser>
        <c:ser>
          <c:idx val="6"/>
          <c:order val="6"/>
          <c:tx>
            <c:strRef>
              <c:f>TABLO30GRAF!$B$14</c:f>
              <c:strCache>
                <c:ptCount val="1"/>
                <c:pt idx="0">
                  <c:v>7.SAAT - 7 th  Hours</c:v>
                </c:pt>
              </c:strCache>
            </c:strRef>
          </c:tx>
          <c:spPr>
            <a:solidFill>
              <a:schemeClr val="accent6">
                <a:lumMod val="40000"/>
                <a:lumOff val="60000"/>
              </a:schemeClr>
            </a:solidFill>
            <a:ln w="12700">
              <a:solidFill>
                <a:srgbClr val="000000"/>
              </a:solidFill>
              <a:prstDash val="solid"/>
            </a:ln>
          </c:spPr>
          <c:cat>
            <c:strRef>
              <c:f>TABLO30GRAF!$C$6:$E$7</c:f>
              <c:strCache>
                <c:ptCount val="3"/>
                <c:pt idx="0">
                  <c:v>2010</c:v>
                </c:pt>
                <c:pt idx="1">
                  <c:v>2011</c:v>
                </c:pt>
                <c:pt idx="2">
                  <c:v>2012</c:v>
                </c:pt>
              </c:strCache>
            </c:strRef>
          </c:cat>
          <c:val>
            <c:numRef>
              <c:f>TABLO30GRAF!$C$14:$E$14</c:f>
              <c:numCache>
                <c:formatCode>_-* #,##0\ _T_L_-;\-* #,##0\ _T_L_-;_-* "-"??\ _T_L_-;_-@_-</c:formatCode>
                <c:ptCount val="3"/>
                <c:pt idx="0">
                  <c:v>7311</c:v>
                </c:pt>
                <c:pt idx="1">
                  <c:v>8233</c:v>
                </c:pt>
                <c:pt idx="2">
                  <c:v>7987</c:v>
                </c:pt>
              </c:numCache>
            </c:numRef>
          </c:val>
        </c:ser>
        <c:ser>
          <c:idx val="7"/>
          <c:order val="7"/>
          <c:tx>
            <c:strRef>
              <c:f>TABLO30GRAF!$B$15</c:f>
              <c:strCache>
                <c:ptCount val="1"/>
                <c:pt idx="0">
                  <c:v>8.SAAT - 8 th Hours</c:v>
                </c:pt>
              </c:strCache>
            </c:strRef>
          </c:tx>
          <c:spPr>
            <a:solidFill>
              <a:schemeClr val="bg2">
                <a:lumMod val="75000"/>
              </a:schemeClr>
            </a:solidFill>
            <a:ln w="12700">
              <a:solidFill>
                <a:srgbClr val="000000"/>
              </a:solidFill>
              <a:prstDash val="solid"/>
            </a:ln>
          </c:spPr>
          <c:cat>
            <c:strRef>
              <c:f>TABLO30GRAF!$C$6:$E$7</c:f>
              <c:strCache>
                <c:ptCount val="3"/>
                <c:pt idx="0">
                  <c:v>2010</c:v>
                </c:pt>
                <c:pt idx="1">
                  <c:v>2011</c:v>
                </c:pt>
                <c:pt idx="2">
                  <c:v>2012</c:v>
                </c:pt>
              </c:strCache>
            </c:strRef>
          </c:cat>
          <c:val>
            <c:numRef>
              <c:f>TABLO30GRAF!$C$15:$E$15</c:f>
              <c:numCache>
                <c:formatCode>_-* #,##0\ _T_L_-;\-* #,##0\ _T_L_-;_-* "-"??\ _T_L_-;_-@_-</c:formatCode>
                <c:ptCount val="3"/>
                <c:pt idx="0">
                  <c:v>8588</c:v>
                </c:pt>
                <c:pt idx="1">
                  <c:v>8878</c:v>
                </c:pt>
                <c:pt idx="2">
                  <c:v>8289</c:v>
                </c:pt>
              </c:numCache>
            </c:numRef>
          </c:val>
        </c:ser>
        <c:ser>
          <c:idx val="8"/>
          <c:order val="8"/>
          <c:tx>
            <c:strRef>
              <c:f>TABLO30GRAF!$B$16</c:f>
              <c:strCache>
                <c:ptCount val="1"/>
                <c:pt idx="0">
                  <c:v>9.SAAT+ - 9 th hours and Over</c:v>
                </c:pt>
              </c:strCache>
            </c:strRef>
          </c:tx>
          <c:spPr>
            <a:solidFill>
              <a:srgbClr val="000080"/>
            </a:solidFill>
            <a:ln w="12700">
              <a:solidFill>
                <a:srgbClr val="000000"/>
              </a:solidFill>
              <a:prstDash val="solid"/>
            </a:ln>
          </c:spPr>
          <c:cat>
            <c:strRef>
              <c:f>TABLO30GRAF!$C$6:$E$7</c:f>
              <c:strCache>
                <c:ptCount val="3"/>
                <c:pt idx="0">
                  <c:v>2010</c:v>
                </c:pt>
                <c:pt idx="1">
                  <c:v>2011</c:v>
                </c:pt>
                <c:pt idx="2">
                  <c:v>2012</c:v>
                </c:pt>
              </c:strCache>
            </c:strRef>
          </c:cat>
          <c:val>
            <c:numRef>
              <c:f>TABLO30GRAF!$C$16:$E$16</c:f>
              <c:numCache>
                <c:formatCode>_-* #,##0\ _T_L_-;\-* #,##0\ _T_L_-;_-* "-"??\ _T_L_-;_-@_-</c:formatCode>
                <c:ptCount val="3"/>
                <c:pt idx="0">
                  <c:v>0</c:v>
                </c:pt>
                <c:pt idx="1">
                  <c:v>0</c:v>
                </c:pt>
                <c:pt idx="2">
                  <c:v>0</c:v>
                </c:pt>
              </c:numCache>
            </c:numRef>
          </c:val>
        </c:ser>
        <c:ser>
          <c:idx val="9"/>
          <c:order val="9"/>
          <c:tx>
            <c:strRef>
              <c:f>TABLO30GRAF!$B$17</c:f>
              <c:strCache>
                <c:ptCount val="1"/>
                <c:pt idx="0">
                  <c:v>Bilinmeyen-Unknown</c:v>
                </c:pt>
              </c:strCache>
            </c:strRef>
          </c:tx>
          <c:spPr>
            <a:solidFill>
              <a:srgbClr val="FF00FF"/>
            </a:solidFill>
            <a:ln w="12700">
              <a:solidFill>
                <a:srgbClr val="000000"/>
              </a:solidFill>
              <a:prstDash val="solid"/>
            </a:ln>
          </c:spPr>
          <c:cat>
            <c:strRef>
              <c:f>TABLO30GRAF!$C$6:$E$7</c:f>
              <c:strCache>
                <c:ptCount val="3"/>
                <c:pt idx="0">
                  <c:v>2010</c:v>
                </c:pt>
                <c:pt idx="1">
                  <c:v>2011</c:v>
                </c:pt>
                <c:pt idx="2">
                  <c:v>2012</c:v>
                </c:pt>
              </c:strCache>
            </c:strRef>
          </c:cat>
          <c:val>
            <c:numRef>
              <c:f>TABLO30GRAF!$C$17:$E$17</c:f>
              <c:numCache>
                <c:formatCode>_-* #,##0\ _T_L_-;\-* #,##0\ _T_L_-;_-* "-"??\ _T_L_-;_-@_-</c:formatCode>
                <c:ptCount val="3"/>
                <c:pt idx="0">
                  <c:v>3</c:v>
                </c:pt>
                <c:pt idx="1">
                  <c:v>3</c:v>
                </c:pt>
                <c:pt idx="2">
                  <c:v>1</c:v>
                </c:pt>
              </c:numCache>
            </c:numRef>
          </c:val>
        </c:ser>
        <c:axId val="92506752"/>
        <c:axId val="92541696"/>
      </c:barChart>
      <c:catAx>
        <c:axId val="92506752"/>
        <c:scaling>
          <c:orientation val="minMax"/>
        </c:scaling>
        <c:axPos val="b"/>
        <c:title>
          <c:tx>
            <c:rich>
              <a:bodyPr/>
              <a:lstStyle/>
              <a:p>
                <a:pPr>
                  <a:defRPr sz="800" b="0" i="0" u="none" strike="noStrike" baseline="0">
                    <a:solidFill>
                      <a:srgbClr val="000000"/>
                    </a:solidFill>
                    <a:latin typeface="Arial Tur"/>
                    <a:ea typeface="Arial Tur"/>
                    <a:cs typeface="Arial Tur"/>
                  </a:defRPr>
                </a:pPr>
                <a:r>
                  <a:rPr lang="tr-TR" sz="800" b="1" i="0" u="none" strike="noStrike" baseline="0">
                    <a:solidFill>
                      <a:srgbClr val="000000"/>
                    </a:solidFill>
                    <a:latin typeface="Arial"/>
                    <a:cs typeface="Arial"/>
                  </a:rPr>
                  <a:t>Yıllar- </a:t>
                </a:r>
                <a:r>
                  <a:rPr lang="tr-TR" sz="800" b="0" i="0" u="none" strike="noStrike" baseline="0">
                    <a:solidFill>
                      <a:srgbClr val="000000"/>
                    </a:solidFill>
                    <a:latin typeface="Arial"/>
                    <a:cs typeface="Arial"/>
                  </a:rPr>
                  <a:t>Years</a:t>
                </a:r>
                <a:endParaRPr lang="tr-TR" sz="800"/>
              </a:p>
            </c:rich>
          </c:tx>
          <c:layout>
            <c:manualLayout>
              <c:xMode val="edge"/>
              <c:yMode val="edge"/>
              <c:x val="0.42754770518550056"/>
              <c:y val="0.82828355740720327"/>
            </c:manualLayout>
          </c:layout>
          <c:spPr>
            <a:noFill/>
            <a:ln w="25400">
              <a:noFill/>
            </a:ln>
          </c:spPr>
        </c:title>
        <c:numFmt formatCode="General" sourceLinked="1"/>
        <c:tickLblPos val="nextTo"/>
        <c:spPr>
          <a:ln w="3175">
            <a:solidFill>
              <a:srgbClr val="000000"/>
            </a:solidFill>
            <a:prstDash val="solid"/>
          </a:ln>
        </c:spPr>
        <c:txPr>
          <a:bodyPr rot="0" vert="horz"/>
          <a:lstStyle/>
          <a:p>
            <a:pPr>
              <a:defRPr sz="725" b="0" i="0" u="none" strike="noStrike" baseline="0">
                <a:solidFill>
                  <a:srgbClr val="000000"/>
                </a:solidFill>
                <a:latin typeface="Arial"/>
                <a:ea typeface="Arial"/>
                <a:cs typeface="Arial"/>
              </a:defRPr>
            </a:pPr>
            <a:endParaRPr lang="tr-TR"/>
          </a:p>
        </c:txPr>
        <c:crossAx val="92541696"/>
        <c:crosses val="autoZero"/>
        <c:auto val="1"/>
        <c:lblAlgn val="ctr"/>
        <c:lblOffset val="100"/>
        <c:tickLblSkip val="1"/>
        <c:tickMarkSkip val="1"/>
      </c:catAx>
      <c:valAx>
        <c:axId val="92541696"/>
        <c:scaling>
          <c:orientation val="minMax"/>
        </c:scaling>
        <c:axPos val="l"/>
        <c:majorGridlines/>
        <c:title>
          <c:tx>
            <c:rich>
              <a:bodyPr/>
              <a:lstStyle/>
              <a:p>
                <a:pPr>
                  <a:defRPr sz="1100" b="0" i="0" u="none" strike="noStrike" baseline="0">
                    <a:solidFill>
                      <a:srgbClr val="000000"/>
                    </a:solidFill>
                    <a:latin typeface="Arial Tur"/>
                    <a:ea typeface="Arial Tur"/>
                    <a:cs typeface="Arial Tur"/>
                  </a:defRPr>
                </a:pPr>
                <a:r>
                  <a:rPr lang="tr-TR" sz="800" b="1" i="0" u="none" strike="noStrike" baseline="0">
                    <a:solidFill>
                      <a:srgbClr val="000000"/>
                    </a:solidFill>
                    <a:latin typeface="Arial"/>
                    <a:cs typeface="Arial"/>
                  </a:rPr>
                  <a:t>İş kazası sayısı (Kişi)</a:t>
                </a:r>
              </a:p>
              <a:p>
                <a:pPr>
                  <a:defRPr sz="1100" b="0" i="0" u="none" strike="noStrike" baseline="0">
                    <a:solidFill>
                      <a:srgbClr val="000000"/>
                    </a:solidFill>
                    <a:latin typeface="Arial Tur"/>
                    <a:ea typeface="Arial Tur"/>
                    <a:cs typeface="Arial Tur"/>
                  </a:defRPr>
                </a:pPr>
                <a:r>
                  <a:rPr lang="tr-TR" sz="800" b="1" i="0" u="none" strike="noStrike" baseline="0">
                    <a:solidFill>
                      <a:srgbClr val="000000"/>
                    </a:solidFill>
                    <a:latin typeface="Arial"/>
                    <a:cs typeface="Arial"/>
                  </a:rPr>
                  <a:t> </a:t>
                </a:r>
                <a:r>
                  <a:rPr lang="tr-TR" sz="800" b="0" i="0" u="none" strike="noStrike" baseline="0">
                    <a:solidFill>
                      <a:srgbClr val="000000"/>
                    </a:solidFill>
                    <a:latin typeface="Arial"/>
                    <a:cs typeface="Arial"/>
                  </a:rPr>
                  <a:t>N'of  Employment Injuries (Person)</a:t>
                </a:r>
                <a:endParaRPr lang="tr-TR"/>
              </a:p>
            </c:rich>
          </c:tx>
          <c:layout>
            <c:manualLayout>
              <c:xMode val="edge"/>
              <c:yMode val="edge"/>
              <c:x val="2.216236281612885E-2"/>
              <c:y val="0.2426473963481838"/>
            </c:manualLayout>
          </c:layout>
          <c:spPr>
            <a:noFill/>
            <a:ln w="25400">
              <a:noFill/>
            </a:ln>
          </c:spPr>
        </c:title>
        <c:numFmt formatCode="#,##0" sourceLinked="0"/>
        <c:tickLblPos val="nextTo"/>
        <c:spPr>
          <a:ln w="3175">
            <a:solidFill>
              <a:srgbClr val="000000"/>
            </a:solidFill>
            <a:prstDash val="solid"/>
          </a:ln>
        </c:spPr>
        <c:txPr>
          <a:bodyPr rot="0" vert="horz"/>
          <a:lstStyle/>
          <a:p>
            <a:pPr>
              <a:defRPr sz="725" b="0" i="0" u="none" strike="noStrike" baseline="0">
                <a:solidFill>
                  <a:srgbClr val="000000"/>
                </a:solidFill>
                <a:latin typeface="Arial"/>
                <a:ea typeface="Arial"/>
                <a:cs typeface="Arial"/>
              </a:defRPr>
            </a:pPr>
            <a:endParaRPr lang="tr-TR"/>
          </a:p>
        </c:txPr>
        <c:crossAx val="92506752"/>
        <c:crosses val="autoZero"/>
        <c:crossBetween val="between"/>
      </c:valAx>
      <c:spPr>
        <a:ln w="3175">
          <a:solidFill>
            <a:srgbClr val="000000"/>
          </a:solidFill>
          <a:prstDash val="solid"/>
        </a:ln>
      </c:spPr>
    </c:plotArea>
    <c:legend>
      <c:legendPos val="r"/>
      <c:layout>
        <c:manualLayout>
          <c:xMode val="edge"/>
          <c:yMode val="edge"/>
          <c:x val="1.9070053847262444E-2"/>
          <c:y val="0.87316176387042532"/>
          <c:w val="0.97213270970080468"/>
          <c:h val="0.12683823612957471"/>
        </c:manualLayout>
      </c:layou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tr-TR"/>
        </a:p>
      </c:txPr>
    </c:legend>
    <c:plotVisOnly val="1"/>
    <c:dispBlanksAs val="gap"/>
  </c:chart>
  <c:spPr>
    <a:solidFill>
      <a:srgbClr val="99CCFF"/>
    </a:solidFill>
    <a:ln w="12700">
      <a:solidFill>
        <a:srgbClr val="000000"/>
      </a:solidFill>
      <a:prstDash val="solid"/>
    </a:ln>
    <a:effectLst>
      <a:outerShdw dist="35921" dir="2700000" algn="br">
        <a:srgbClr val="000000"/>
      </a:outerShdw>
    </a:effectLst>
  </c:spPr>
  <c:txPr>
    <a:bodyPr/>
    <a:lstStyle/>
    <a:p>
      <a:pPr>
        <a:defRPr sz="1675" b="0" i="0" u="none" strike="noStrike" baseline="0">
          <a:solidFill>
            <a:srgbClr val="000000"/>
          </a:solidFill>
          <a:latin typeface="Arial"/>
          <a:ea typeface="Arial"/>
          <a:cs typeface="Arial"/>
        </a:defRPr>
      </a:pPr>
      <a:endParaRPr lang="tr-TR"/>
    </a:p>
  </c:txPr>
  <c:printSettings>
    <c:headerFooter alignWithMargins="0"/>
    <c:pageMargins b="1" l="0.75000000000000022" r="0.75000000000000022" t="1" header="0.5" footer="0.5"/>
    <c:pageSetup paperSize="9" orientation="landscape" horizontalDpi="-2"/>
  </c:printSettings>
</c:chartSpace>
</file>

<file path=xl/charts/chart8.xml><?xml version="1.0" encoding="utf-8"?>
<c:chartSpace xmlns:c="http://schemas.openxmlformats.org/drawingml/2006/chart" xmlns:a="http://schemas.openxmlformats.org/drawingml/2006/main" xmlns:r="http://schemas.openxmlformats.org/officeDocument/2006/relationships">
  <c:lang val="tr-TR"/>
  <c:chart>
    <c:title>
      <c:tx>
        <c:rich>
          <a:bodyPr/>
          <a:lstStyle/>
          <a:p>
            <a:pPr>
              <a:defRPr sz="1200" b="0" i="0" u="none" strike="noStrike" baseline="0">
                <a:solidFill>
                  <a:srgbClr val="000000"/>
                </a:solidFill>
                <a:latin typeface="Arial"/>
                <a:ea typeface="Arial"/>
                <a:cs typeface="Arial"/>
              </a:defRPr>
            </a:pPr>
            <a:r>
              <a:rPr lang="tr-TR" sz="800" b="1" i="0" u="none" strike="noStrike" baseline="0">
                <a:solidFill>
                  <a:srgbClr val="000000"/>
                </a:solidFill>
                <a:latin typeface="Arial"/>
                <a:cs typeface="Arial"/>
              </a:rPr>
              <a:t>İŞ KAZALARININ MEYDANA GELDİĞİ İŞ SAATLERİNE GÖRE DAĞILIMI (SON 3 YIL)</a:t>
            </a:r>
          </a:p>
          <a:p>
            <a:pPr>
              <a:defRPr sz="1200" b="0" i="0" u="none" strike="noStrike" baseline="0">
                <a:solidFill>
                  <a:srgbClr val="000000"/>
                </a:solidFill>
                <a:latin typeface="Arial"/>
                <a:ea typeface="Arial"/>
                <a:cs typeface="Arial"/>
              </a:defRPr>
            </a:pPr>
            <a:r>
              <a:rPr lang="tr-TR" sz="800" b="0" i="0" u="none" strike="noStrike" baseline="0">
                <a:solidFill>
                  <a:srgbClr val="000000"/>
                </a:solidFill>
                <a:latin typeface="Arial"/>
                <a:cs typeface="Arial"/>
              </a:rPr>
              <a:t>The distribution of the number of employment injuries by the working-hours at which the injury occurred (latest 3 years)</a:t>
            </a:r>
            <a:endParaRPr lang="tr-TR"/>
          </a:p>
        </c:rich>
      </c:tx>
      <c:layout>
        <c:manualLayout>
          <c:xMode val="edge"/>
          <c:yMode val="edge"/>
          <c:x val="0.12217218322822772"/>
          <c:y val="9.5419847328244278E-3"/>
        </c:manualLayout>
      </c:layout>
      <c:spPr>
        <a:noFill/>
        <a:ln w="25400">
          <a:noFill/>
        </a:ln>
      </c:spPr>
    </c:title>
    <c:plotArea>
      <c:layout>
        <c:manualLayout>
          <c:layoutTarget val="inner"/>
          <c:xMode val="edge"/>
          <c:yMode val="edge"/>
          <c:x val="0.23303193164054947"/>
          <c:y val="0.15267175572519084"/>
          <c:w val="0.73077003805725715"/>
          <c:h val="0.6469465648854964"/>
        </c:manualLayout>
      </c:layout>
      <c:barChart>
        <c:barDir val="col"/>
        <c:grouping val="clustered"/>
        <c:ser>
          <c:idx val="0"/>
          <c:order val="0"/>
          <c:tx>
            <c:strRef>
              <c:f>TABLO30GRAF!$B$8</c:f>
              <c:strCache>
                <c:ptCount val="1"/>
                <c:pt idx="0">
                  <c:v>1.SAAT - 1st Hour</c:v>
                </c:pt>
              </c:strCache>
            </c:strRef>
          </c:tx>
          <c:spPr>
            <a:solidFill>
              <a:srgbClr val="8080FF"/>
            </a:solidFill>
            <a:ln w="12700">
              <a:solidFill>
                <a:srgbClr val="000000"/>
              </a:solidFill>
              <a:prstDash val="solid"/>
            </a:ln>
          </c:spPr>
          <c:cat>
            <c:strRef>
              <c:f>TABLO30GRAF!$C$6:$E$7</c:f>
              <c:strCache>
                <c:ptCount val="3"/>
                <c:pt idx="0">
                  <c:v>2010</c:v>
                </c:pt>
                <c:pt idx="1">
                  <c:v>2011</c:v>
                </c:pt>
                <c:pt idx="2">
                  <c:v>2012</c:v>
                </c:pt>
              </c:strCache>
            </c:strRef>
          </c:cat>
          <c:val>
            <c:numRef>
              <c:f>TABLO30GRAF!$C$8:$E$8</c:f>
              <c:numCache>
                <c:formatCode>_-* #,##0\ _T_L_-;\-* #,##0\ _T_L_-;_-* "-"??\ _T_L_-;_-@_-</c:formatCode>
                <c:ptCount val="3"/>
                <c:pt idx="0">
                  <c:v>7744</c:v>
                </c:pt>
                <c:pt idx="1">
                  <c:v>8860</c:v>
                </c:pt>
                <c:pt idx="2">
                  <c:v>12304</c:v>
                </c:pt>
              </c:numCache>
            </c:numRef>
          </c:val>
        </c:ser>
        <c:ser>
          <c:idx val="1"/>
          <c:order val="1"/>
          <c:tx>
            <c:strRef>
              <c:f>TABLO30GRAF!$B$9</c:f>
              <c:strCache>
                <c:ptCount val="1"/>
                <c:pt idx="0">
                  <c:v>2.SAAT - 2 nd Hours</c:v>
                </c:pt>
              </c:strCache>
            </c:strRef>
          </c:tx>
          <c:spPr>
            <a:solidFill>
              <a:srgbClr val="802060"/>
            </a:solidFill>
            <a:ln w="12700">
              <a:solidFill>
                <a:srgbClr val="000000"/>
              </a:solidFill>
              <a:prstDash val="solid"/>
            </a:ln>
          </c:spPr>
          <c:cat>
            <c:strRef>
              <c:f>TABLO30GRAF!$C$6:$E$7</c:f>
              <c:strCache>
                <c:ptCount val="3"/>
                <c:pt idx="0">
                  <c:v>2010</c:v>
                </c:pt>
                <c:pt idx="1">
                  <c:v>2011</c:v>
                </c:pt>
                <c:pt idx="2">
                  <c:v>2012</c:v>
                </c:pt>
              </c:strCache>
            </c:strRef>
          </c:cat>
          <c:val>
            <c:numRef>
              <c:f>TABLO30GRAF!$C$9:$E$9</c:f>
              <c:numCache>
                <c:formatCode>_-* #,##0\ _T_L_-;\-* #,##0\ _T_L_-;_-* "-"??\ _T_L_-;_-@_-</c:formatCode>
                <c:ptCount val="3"/>
                <c:pt idx="0">
                  <c:v>8918</c:v>
                </c:pt>
                <c:pt idx="1">
                  <c:v>10263</c:v>
                </c:pt>
                <c:pt idx="2">
                  <c:v>11859</c:v>
                </c:pt>
              </c:numCache>
            </c:numRef>
          </c:val>
        </c:ser>
        <c:ser>
          <c:idx val="2"/>
          <c:order val="2"/>
          <c:tx>
            <c:strRef>
              <c:f>TABLO30GRAF!$B$10</c:f>
              <c:strCache>
                <c:ptCount val="1"/>
                <c:pt idx="0">
                  <c:v>3.SAAT - 3 th Hours</c:v>
                </c:pt>
              </c:strCache>
            </c:strRef>
          </c:tx>
          <c:spPr>
            <a:solidFill>
              <a:srgbClr val="FFFFC0"/>
            </a:solidFill>
            <a:ln w="12700">
              <a:solidFill>
                <a:srgbClr val="000000"/>
              </a:solidFill>
              <a:prstDash val="solid"/>
            </a:ln>
          </c:spPr>
          <c:cat>
            <c:strRef>
              <c:f>TABLO30GRAF!$C$6:$E$7</c:f>
              <c:strCache>
                <c:ptCount val="3"/>
                <c:pt idx="0">
                  <c:v>2010</c:v>
                </c:pt>
                <c:pt idx="1">
                  <c:v>2011</c:v>
                </c:pt>
                <c:pt idx="2">
                  <c:v>2012</c:v>
                </c:pt>
              </c:strCache>
            </c:strRef>
          </c:cat>
          <c:val>
            <c:numRef>
              <c:f>TABLO30GRAF!$C$10:$E$10</c:f>
              <c:numCache>
                <c:formatCode>_-* #,##0\ _T_L_-;\-* #,##0\ _T_L_-;_-* "-"??\ _T_L_-;_-@_-</c:formatCode>
                <c:ptCount val="3"/>
                <c:pt idx="0">
                  <c:v>8688</c:v>
                </c:pt>
                <c:pt idx="1">
                  <c:v>10492</c:v>
                </c:pt>
                <c:pt idx="2">
                  <c:v>10037</c:v>
                </c:pt>
              </c:numCache>
            </c:numRef>
          </c:val>
        </c:ser>
        <c:ser>
          <c:idx val="3"/>
          <c:order val="3"/>
          <c:tx>
            <c:strRef>
              <c:f>TABLO30GRAF!$B$11</c:f>
              <c:strCache>
                <c:ptCount val="1"/>
                <c:pt idx="0">
                  <c:v>4.SAAT -4 th  Hours</c:v>
                </c:pt>
              </c:strCache>
            </c:strRef>
          </c:tx>
          <c:spPr>
            <a:solidFill>
              <a:srgbClr val="A0E0E0"/>
            </a:solidFill>
            <a:ln w="12700">
              <a:solidFill>
                <a:srgbClr val="000000"/>
              </a:solidFill>
              <a:prstDash val="solid"/>
            </a:ln>
          </c:spPr>
          <c:cat>
            <c:strRef>
              <c:f>TABLO30GRAF!$C$6:$E$7</c:f>
              <c:strCache>
                <c:ptCount val="3"/>
                <c:pt idx="0">
                  <c:v>2010</c:v>
                </c:pt>
                <c:pt idx="1">
                  <c:v>2011</c:v>
                </c:pt>
                <c:pt idx="2">
                  <c:v>2012</c:v>
                </c:pt>
              </c:strCache>
            </c:strRef>
          </c:cat>
          <c:val>
            <c:numRef>
              <c:f>TABLO30GRAF!$C$11:$E$11</c:f>
              <c:numCache>
                <c:formatCode>_-* #,##0\ _T_L_-;\-* #,##0\ _T_L_-;_-* "-"??\ _T_L_-;_-@_-</c:formatCode>
                <c:ptCount val="3"/>
                <c:pt idx="0">
                  <c:v>8137</c:v>
                </c:pt>
                <c:pt idx="1">
                  <c:v>9347</c:v>
                </c:pt>
                <c:pt idx="2">
                  <c:v>9730</c:v>
                </c:pt>
              </c:numCache>
            </c:numRef>
          </c:val>
        </c:ser>
        <c:ser>
          <c:idx val="4"/>
          <c:order val="4"/>
          <c:tx>
            <c:strRef>
              <c:f>TABLO30GRAF!$B$12</c:f>
              <c:strCache>
                <c:ptCount val="1"/>
                <c:pt idx="0">
                  <c:v>5.SAAT -5 th  Hours</c:v>
                </c:pt>
              </c:strCache>
            </c:strRef>
          </c:tx>
          <c:spPr>
            <a:solidFill>
              <a:srgbClr val="600080"/>
            </a:solidFill>
            <a:ln w="12700">
              <a:solidFill>
                <a:srgbClr val="000000"/>
              </a:solidFill>
              <a:prstDash val="solid"/>
            </a:ln>
          </c:spPr>
          <c:cat>
            <c:strRef>
              <c:f>TABLO30GRAF!$C$6:$E$7</c:f>
              <c:strCache>
                <c:ptCount val="3"/>
                <c:pt idx="0">
                  <c:v>2010</c:v>
                </c:pt>
                <c:pt idx="1">
                  <c:v>2011</c:v>
                </c:pt>
                <c:pt idx="2">
                  <c:v>2012</c:v>
                </c:pt>
              </c:strCache>
            </c:strRef>
          </c:cat>
          <c:val>
            <c:numRef>
              <c:f>TABLO30GRAF!$C$12:$E$12</c:f>
              <c:numCache>
                <c:formatCode>_-* #,##0\ _T_L_-;\-* #,##0\ _T_L_-;_-* "-"??\ _T_L_-;_-@_-</c:formatCode>
                <c:ptCount val="3"/>
                <c:pt idx="0">
                  <c:v>7650</c:v>
                </c:pt>
                <c:pt idx="1">
                  <c:v>6867</c:v>
                </c:pt>
                <c:pt idx="2">
                  <c:v>7705</c:v>
                </c:pt>
              </c:numCache>
            </c:numRef>
          </c:val>
        </c:ser>
        <c:ser>
          <c:idx val="5"/>
          <c:order val="5"/>
          <c:tx>
            <c:strRef>
              <c:f>TABLO30GRAF!$B$13</c:f>
              <c:strCache>
                <c:ptCount val="1"/>
                <c:pt idx="0">
                  <c:v>6.SAAT - 6 th  Hours</c:v>
                </c:pt>
              </c:strCache>
            </c:strRef>
          </c:tx>
          <c:spPr>
            <a:solidFill>
              <a:srgbClr val="FF8080"/>
            </a:solidFill>
            <a:ln w="12700">
              <a:solidFill>
                <a:srgbClr val="000000"/>
              </a:solidFill>
              <a:prstDash val="solid"/>
            </a:ln>
          </c:spPr>
          <c:cat>
            <c:strRef>
              <c:f>TABLO30GRAF!$C$6:$E$7</c:f>
              <c:strCache>
                <c:ptCount val="3"/>
                <c:pt idx="0">
                  <c:v>2010</c:v>
                </c:pt>
                <c:pt idx="1">
                  <c:v>2011</c:v>
                </c:pt>
                <c:pt idx="2">
                  <c:v>2012</c:v>
                </c:pt>
              </c:strCache>
            </c:strRef>
          </c:cat>
          <c:val>
            <c:numRef>
              <c:f>TABLO30GRAF!$C$13:$E$13</c:f>
              <c:numCache>
                <c:formatCode>_-* #,##0\ _T_L_-;\-* #,##0\ _T_L_-;_-* "-"??\ _T_L_-;_-@_-</c:formatCode>
                <c:ptCount val="3"/>
                <c:pt idx="0">
                  <c:v>5864</c:v>
                </c:pt>
                <c:pt idx="1">
                  <c:v>6284</c:v>
                </c:pt>
                <c:pt idx="2">
                  <c:v>6959</c:v>
                </c:pt>
              </c:numCache>
            </c:numRef>
          </c:val>
        </c:ser>
        <c:ser>
          <c:idx val="6"/>
          <c:order val="6"/>
          <c:tx>
            <c:strRef>
              <c:f>TABLO30GRAF!$B$14</c:f>
              <c:strCache>
                <c:ptCount val="1"/>
                <c:pt idx="0">
                  <c:v>7.SAAT - 7 th  Hours</c:v>
                </c:pt>
              </c:strCache>
            </c:strRef>
          </c:tx>
          <c:spPr>
            <a:solidFill>
              <a:srgbClr val="0080C0"/>
            </a:solidFill>
            <a:ln w="12700">
              <a:solidFill>
                <a:srgbClr val="000000"/>
              </a:solidFill>
              <a:prstDash val="solid"/>
            </a:ln>
          </c:spPr>
          <c:cat>
            <c:strRef>
              <c:f>TABLO30GRAF!$C$6:$E$7</c:f>
              <c:strCache>
                <c:ptCount val="3"/>
                <c:pt idx="0">
                  <c:v>2010</c:v>
                </c:pt>
                <c:pt idx="1">
                  <c:v>2011</c:v>
                </c:pt>
                <c:pt idx="2">
                  <c:v>2012</c:v>
                </c:pt>
              </c:strCache>
            </c:strRef>
          </c:cat>
          <c:val>
            <c:numRef>
              <c:f>TABLO30GRAF!$C$14:$E$14</c:f>
              <c:numCache>
                <c:formatCode>_-* #,##0\ _T_L_-;\-* #,##0\ _T_L_-;_-* "-"??\ _T_L_-;_-@_-</c:formatCode>
                <c:ptCount val="3"/>
                <c:pt idx="0">
                  <c:v>7311</c:v>
                </c:pt>
                <c:pt idx="1">
                  <c:v>8233</c:v>
                </c:pt>
                <c:pt idx="2">
                  <c:v>7987</c:v>
                </c:pt>
              </c:numCache>
            </c:numRef>
          </c:val>
        </c:ser>
        <c:ser>
          <c:idx val="7"/>
          <c:order val="7"/>
          <c:tx>
            <c:strRef>
              <c:f>TABLO30GRAF!$B$15</c:f>
              <c:strCache>
                <c:ptCount val="1"/>
                <c:pt idx="0">
                  <c:v>8.SAAT - 8 th Hours</c:v>
                </c:pt>
              </c:strCache>
            </c:strRef>
          </c:tx>
          <c:spPr>
            <a:solidFill>
              <a:srgbClr val="C0C0FF"/>
            </a:solidFill>
            <a:ln w="12700">
              <a:solidFill>
                <a:srgbClr val="000000"/>
              </a:solidFill>
              <a:prstDash val="solid"/>
            </a:ln>
          </c:spPr>
          <c:cat>
            <c:strRef>
              <c:f>TABLO30GRAF!$C$6:$E$7</c:f>
              <c:strCache>
                <c:ptCount val="3"/>
                <c:pt idx="0">
                  <c:v>2010</c:v>
                </c:pt>
                <c:pt idx="1">
                  <c:v>2011</c:v>
                </c:pt>
                <c:pt idx="2">
                  <c:v>2012</c:v>
                </c:pt>
              </c:strCache>
            </c:strRef>
          </c:cat>
          <c:val>
            <c:numRef>
              <c:f>TABLO30GRAF!$C$15:$E$15</c:f>
              <c:numCache>
                <c:formatCode>_-* #,##0\ _T_L_-;\-* #,##0\ _T_L_-;_-* "-"??\ _T_L_-;_-@_-</c:formatCode>
                <c:ptCount val="3"/>
                <c:pt idx="0">
                  <c:v>8588</c:v>
                </c:pt>
                <c:pt idx="1">
                  <c:v>8878</c:v>
                </c:pt>
                <c:pt idx="2">
                  <c:v>8289</c:v>
                </c:pt>
              </c:numCache>
            </c:numRef>
          </c:val>
        </c:ser>
        <c:ser>
          <c:idx val="8"/>
          <c:order val="8"/>
          <c:tx>
            <c:strRef>
              <c:f>TABLO30GRAF!$B$16</c:f>
              <c:strCache>
                <c:ptCount val="1"/>
                <c:pt idx="0">
                  <c:v>9.SAAT+ - 9 th hours and Over</c:v>
                </c:pt>
              </c:strCache>
            </c:strRef>
          </c:tx>
          <c:spPr>
            <a:solidFill>
              <a:srgbClr val="000080"/>
            </a:solidFill>
            <a:ln w="12700">
              <a:solidFill>
                <a:srgbClr val="000000"/>
              </a:solidFill>
              <a:prstDash val="solid"/>
            </a:ln>
          </c:spPr>
          <c:cat>
            <c:strRef>
              <c:f>TABLO30GRAF!$C$6:$E$7</c:f>
              <c:strCache>
                <c:ptCount val="3"/>
                <c:pt idx="0">
                  <c:v>2010</c:v>
                </c:pt>
                <c:pt idx="1">
                  <c:v>2011</c:v>
                </c:pt>
                <c:pt idx="2">
                  <c:v>2012</c:v>
                </c:pt>
              </c:strCache>
            </c:strRef>
          </c:cat>
          <c:val>
            <c:numRef>
              <c:f>TABLO30GRAF!$C$16:$E$16</c:f>
              <c:numCache>
                <c:formatCode>_-* #,##0\ _T_L_-;\-* #,##0\ _T_L_-;_-* "-"??\ _T_L_-;_-@_-</c:formatCode>
                <c:ptCount val="3"/>
                <c:pt idx="0">
                  <c:v>0</c:v>
                </c:pt>
                <c:pt idx="1">
                  <c:v>0</c:v>
                </c:pt>
                <c:pt idx="2">
                  <c:v>0</c:v>
                </c:pt>
              </c:numCache>
            </c:numRef>
          </c:val>
        </c:ser>
        <c:ser>
          <c:idx val="9"/>
          <c:order val="9"/>
          <c:tx>
            <c:strRef>
              <c:f>TABLO30GRAF!$B$17</c:f>
              <c:strCache>
                <c:ptCount val="1"/>
                <c:pt idx="0">
                  <c:v>Bilinmeyen-Unknown</c:v>
                </c:pt>
              </c:strCache>
            </c:strRef>
          </c:tx>
          <c:spPr>
            <a:solidFill>
              <a:srgbClr val="FF00FF"/>
            </a:solidFill>
            <a:ln w="12700">
              <a:solidFill>
                <a:srgbClr val="000000"/>
              </a:solidFill>
              <a:prstDash val="solid"/>
            </a:ln>
          </c:spPr>
          <c:cat>
            <c:strRef>
              <c:f>TABLO30GRAF!$C$6:$E$7</c:f>
              <c:strCache>
                <c:ptCount val="3"/>
                <c:pt idx="0">
                  <c:v>2010</c:v>
                </c:pt>
                <c:pt idx="1">
                  <c:v>2011</c:v>
                </c:pt>
                <c:pt idx="2">
                  <c:v>2012</c:v>
                </c:pt>
              </c:strCache>
            </c:strRef>
          </c:cat>
          <c:val>
            <c:numRef>
              <c:f>TABLO30GRAF!$C$17:$E$17</c:f>
              <c:numCache>
                <c:formatCode>_-* #,##0\ _T_L_-;\-* #,##0\ _T_L_-;_-* "-"??\ _T_L_-;_-@_-</c:formatCode>
                <c:ptCount val="3"/>
                <c:pt idx="0">
                  <c:v>3</c:v>
                </c:pt>
                <c:pt idx="1">
                  <c:v>3</c:v>
                </c:pt>
                <c:pt idx="2">
                  <c:v>1</c:v>
                </c:pt>
              </c:numCache>
            </c:numRef>
          </c:val>
        </c:ser>
        <c:axId val="101954304"/>
        <c:axId val="101956224"/>
      </c:barChart>
      <c:catAx>
        <c:axId val="101954304"/>
        <c:scaling>
          <c:orientation val="minMax"/>
        </c:scaling>
        <c:axPos val="b"/>
        <c:title>
          <c:tx>
            <c:rich>
              <a:bodyPr/>
              <a:lstStyle/>
              <a:p>
                <a:pPr>
                  <a:defRPr sz="550" b="1" i="0" u="none" strike="noStrike" baseline="0">
                    <a:solidFill>
                      <a:srgbClr val="000000"/>
                    </a:solidFill>
                    <a:latin typeface="Arial"/>
                    <a:ea typeface="Arial"/>
                    <a:cs typeface="Arial"/>
                  </a:defRPr>
                </a:pPr>
                <a:r>
                  <a:t>YILLAR</a:t>
                </a:r>
              </a:p>
            </c:rich>
          </c:tx>
          <c:layout>
            <c:manualLayout>
              <c:xMode val="edge"/>
              <c:yMode val="edge"/>
              <c:x val="0.56787401574803165"/>
              <c:y val="0.85114503816793918"/>
            </c:manualLayout>
          </c:layout>
          <c:spPr>
            <a:noFill/>
            <a:ln w="25400">
              <a:noFill/>
            </a:ln>
          </c:spPr>
        </c:title>
        <c:numFmt formatCode="General" sourceLinked="1"/>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tr-TR"/>
          </a:p>
        </c:txPr>
        <c:crossAx val="101956224"/>
        <c:crosses val="autoZero"/>
        <c:auto val="1"/>
        <c:lblAlgn val="ctr"/>
        <c:lblOffset val="100"/>
        <c:tickLblSkip val="1"/>
        <c:tickMarkSkip val="1"/>
      </c:catAx>
      <c:valAx>
        <c:axId val="101956224"/>
        <c:scaling>
          <c:orientation val="minMax"/>
        </c:scaling>
        <c:axPos val="l"/>
        <c:majorGridlines>
          <c:spPr>
            <a:ln w="3175">
              <a:solidFill>
                <a:srgbClr val="000000"/>
              </a:solidFill>
              <a:prstDash val="solid"/>
            </a:ln>
          </c:spPr>
        </c:majorGridlines>
        <c:title>
          <c:tx>
            <c:rich>
              <a:bodyPr/>
              <a:lstStyle/>
              <a:p>
                <a:pPr>
                  <a:defRPr sz="550" b="1" i="0" u="none" strike="noStrike" baseline="0">
                    <a:solidFill>
                      <a:srgbClr val="000000"/>
                    </a:solidFill>
                    <a:latin typeface="Arial"/>
                    <a:ea typeface="Arial"/>
                    <a:cs typeface="Arial"/>
                  </a:defRPr>
                </a:pPr>
                <a:r>
                  <a:t>İŞ KAZASI SAYISI</a:t>
                </a:r>
              </a:p>
            </c:rich>
          </c:tx>
          <c:layout>
            <c:manualLayout>
              <c:xMode val="edge"/>
              <c:yMode val="edge"/>
              <c:x val="4.9773755656108594E-2"/>
              <c:y val="0.41603053435114506"/>
            </c:manualLayout>
          </c:layout>
          <c:spPr>
            <a:noFill/>
            <a:ln w="25400">
              <a:noFill/>
            </a:ln>
          </c:spPr>
        </c:title>
        <c:numFmt formatCode="_-* #,##0\ _T_L_-;\-* #,##0\ _T_L_-;_-* &quot;-&quot;??\ _T_L_-;_-@_-" sourceLinked="1"/>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tr-TR"/>
          </a:p>
        </c:txPr>
        <c:crossAx val="101954304"/>
        <c:crosses val="autoZero"/>
        <c:crossBetween val="between"/>
      </c:valAx>
      <c:spPr>
        <a:solidFill>
          <a:srgbClr val="FFFFFF"/>
        </a:solidFill>
        <a:ln w="3175">
          <a:solidFill>
            <a:srgbClr val="000000"/>
          </a:solidFill>
          <a:prstDash val="solid"/>
        </a:ln>
      </c:spPr>
    </c:plotArea>
    <c:legend>
      <c:legendPos val="r"/>
      <c:layout>
        <c:manualLayout>
          <c:xMode val="edge"/>
          <c:yMode val="edge"/>
          <c:wMode val="edge"/>
          <c:hMode val="edge"/>
          <c:x val="8.371040723981904E-2"/>
          <c:y val="0.85687022900763354"/>
          <c:w val="0.9140271493212665"/>
          <c:h val="0.98282442748091603"/>
        </c:manualLayout>
      </c:layout>
      <c:spPr>
        <a:solidFill>
          <a:srgbClr val="FFFFFF"/>
        </a:solidFill>
        <a:ln w="3175">
          <a:solidFill>
            <a:srgbClr val="000000"/>
          </a:solidFill>
          <a:prstDash val="solid"/>
        </a:ln>
      </c:spPr>
      <c:txPr>
        <a:bodyPr/>
        <a:lstStyle/>
        <a:p>
          <a:pPr>
            <a:defRPr sz="520" b="0" i="0" u="none" strike="noStrike" baseline="0">
              <a:solidFill>
                <a:srgbClr val="000000"/>
              </a:solidFill>
              <a:latin typeface="Arial"/>
              <a:ea typeface="Arial"/>
              <a:cs typeface="Arial"/>
            </a:defRPr>
          </a:pPr>
          <a:endParaRPr lang="tr-TR"/>
        </a:p>
      </c:txPr>
    </c:legend>
    <c:plotVisOnly val="1"/>
    <c:dispBlanksAs val="gap"/>
  </c:chart>
  <c:spPr>
    <a:solidFill>
      <a:srgbClr val="FFFFFF"/>
    </a:solid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tr-TR"/>
    </a:p>
  </c:txPr>
  <c:printSettings>
    <c:headerFooter alignWithMargins="0"/>
    <c:pageMargins b="1" l="0.75000000000000022" r="0.75000000000000022" t="1" header="0.5" footer="0.5"/>
    <c:pageSetup paperSize="9" orientation="landscape" horizontalDpi="-2"/>
  </c:printSettings>
</c:chartSpace>
</file>

<file path=xl/charts/chart9.xml><?xml version="1.0" encoding="utf-8"?>
<c:chartSpace xmlns:c="http://schemas.openxmlformats.org/drawingml/2006/chart" xmlns:a="http://schemas.openxmlformats.org/drawingml/2006/main" xmlns:r="http://schemas.openxmlformats.org/officeDocument/2006/relationships">
  <c:lang val="tr-TR"/>
  <c:roundedCorners val="1"/>
  <c:chart>
    <c:title>
      <c:tx>
        <c:rich>
          <a:bodyPr rot="0" vert="horz" anchor="t" anchorCtr="0"/>
          <a:lstStyle/>
          <a:p>
            <a:pPr>
              <a:defRPr sz="900"/>
            </a:pPr>
            <a:r>
              <a:rPr lang="tr-TR" sz="900"/>
              <a:t>4-1/a Kapsamındaki Aktif Sigortalılardan Yıl İçinde Sürekli İş Göremezlik Durumuna Girenlerin Cinsiyet ve Yaş Gruplarına Göre Dağılımı, 2012</a:t>
            </a:r>
          </a:p>
          <a:p>
            <a:pPr>
              <a:defRPr sz="900"/>
            </a:pPr>
            <a:r>
              <a:rPr lang="tr-TR" sz="900"/>
              <a:t> </a:t>
            </a:r>
            <a:r>
              <a:rPr lang="tr-TR" sz="900" b="0"/>
              <a:t>Number of Permanent Incapacity by Their Causes Within Year, Gender and Age Groups [Under Article 4-1/a of Act 5510</a:t>
            </a:r>
          </a:p>
        </c:rich>
      </c:tx>
      <c:overlay val="1"/>
    </c:title>
    <c:plotArea>
      <c:layout>
        <c:manualLayout>
          <c:layoutTarget val="inner"/>
          <c:xMode val="edge"/>
          <c:yMode val="edge"/>
          <c:x val="0.12325593008739076"/>
          <c:y val="0.16882547308861637"/>
          <c:w val="0.80208536204744052"/>
          <c:h val="0.62910767633303022"/>
        </c:manualLayout>
      </c:layout>
      <c:barChart>
        <c:barDir val="col"/>
        <c:grouping val="clustered"/>
        <c:ser>
          <c:idx val="0"/>
          <c:order val="0"/>
          <c:tx>
            <c:strRef>
              <c:f>'TABLO-3.21-grafik 3.21'!$H$6:$H$7</c:f>
              <c:strCache>
                <c:ptCount val="1"/>
                <c:pt idx="0">
                  <c:v>Erkek Male</c:v>
                </c:pt>
              </c:strCache>
            </c:strRef>
          </c:tx>
          <c:dLbls>
            <c:txPr>
              <a:bodyPr/>
              <a:lstStyle/>
              <a:p>
                <a:pPr>
                  <a:defRPr sz="800"/>
                </a:pPr>
                <a:endParaRPr lang="tr-TR"/>
              </a:p>
            </c:txPr>
            <c:showVal val="1"/>
          </c:dLbls>
          <c:cat>
            <c:strRef>
              <c:f>'TABLO-3.21-grafik 3.21'!$A$8:$A$19</c:f>
              <c:strCache>
                <c:ptCount val="12"/>
                <c:pt idx="0">
                  <c:v>-14</c:v>
                </c:pt>
                <c:pt idx="1">
                  <c:v>15-17</c:v>
                </c:pt>
                <c:pt idx="2">
                  <c:v>18-24</c:v>
                </c:pt>
                <c:pt idx="3">
                  <c:v>25-29</c:v>
                </c:pt>
                <c:pt idx="4">
                  <c:v>30-34</c:v>
                </c:pt>
                <c:pt idx="5">
                  <c:v>35-39</c:v>
                </c:pt>
                <c:pt idx="6">
                  <c:v>40-44</c:v>
                </c:pt>
                <c:pt idx="7">
                  <c:v>45-49</c:v>
                </c:pt>
                <c:pt idx="8">
                  <c:v>50-54</c:v>
                </c:pt>
                <c:pt idx="9">
                  <c:v>55-59</c:v>
                </c:pt>
                <c:pt idx="10">
                  <c:v>60-64</c:v>
                </c:pt>
                <c:pt idx="11">
                  <c:v>65+</c:v>
                </c:pt>
              </c:strCache>
            </c:strRef>
          </c:cat>
          <c:val>
            <c:numRef>
              <c:f>'TABLO-3.21-grafik 3.21'!$H$8:$H$19</c:f>
              <c:numCache>
                <c:formatCode>0</c:formatCode>
                <c:ptCount val="12"/>
                <c:pt idx="0">
                  <c:v>1</c:v>
                </c:pt>
                <c:pt idx="1">
                  <c:v>8</c:v>
                </c:pt>
                <c:pt idx="2">
                  <c:v>130</c:v>
                </c:pt>
                <c:pt idx="3">
                  <c:v>284</c:v>
                </c:pt>
                <c:pt idx="4">
                  <c:v>370</c:v>
                </c:pt>
                <c:pt idx="5">
                  <c:v>337</c:v>
                </c:pt>
                <c:pt idx="6">
                  <c:v>370</c:v>
                </c:pt>
                <c:pt idx="7">
                  <c:v>339</c:v>
                </c:pt>
                <c:pt idx="8">
                  <c:v>146</c:v>
                </c:pt>
                <c:pt idx="9">
                  <c:v>61</c:v>
                </c:pt>
                <c:pt idx="10">
                  <c:v>38</c:v>
                </c:pt>
                <c:pt idx="11">
                  <c:v>56</c:v>
                </c:pt>
              </c:numCache>
            </c:numRef>
          </c:val>
        </c:ser>
        <c:ser>
          <c:idx val="1"/>
          <c:order val="1"/>
          <c:tx>
            <c:strRef>
              <c:f>'TABLO-3.21-grafik 3.21'!$I$6:$I$7</c:f>
              <c:strCache>
                <c:ptCount val="1"/>
                <c:pt idx="0">
                  <c:v>Kadın Female</c:v>
                </c:pt>
              </c:strCache>
            </c:strRef>
          </c:tx>
          <c:dLbls>
            <c:txPr>
              <a:bodyPr/>
              <a:lstStyle/>
              <a:p>
                <a:pPr>
                  <a:defRPr sz="800"/>
                </a:pPr>
                <a:endParaRPr lang="tr-TR"/>
              </a:p>
            </c:txPr>
            <c:showVal val="1"/>
          </c:dLbls>
          <c:cat>
            <c:strRef>
              <c:f>'TABLO-3.21-grafik 3.21'!$A$8:$A$19</c:f>
              <c:strCache>
                <c:ptCount val="12"/>
                <c:pt idx="0">
                  <c:v>-14</c:v>
                </c:pt>
                <c:pt idx="1">
                  <c:v>15-17</c:v>
                </c:pt>
                <c:pt idx="2">
                  <c:v>18-24</c:v>
                </c:pt>
                <c:pt idx="3">
                  <c:v>25-29</c:v>
                </c:pt>
                <c:pt idx="4">
                  <c:v>30-34</c:v>
                </c:pt>
                <c:pt idx="5">
                  <c:v>35-39</c:v>
                </c:pt>
                <c:pt idx="6">
                  <c:v>40-44</c:v>
                </c:pt>
                <c:pt idx="7">
                  <c:v>45-49</c:v>
                </c:pt>
                <c:pt idx="8">
                  <c:v>50-54</c:v>
                </c:pt>
                <c:pt idx="9">
                  <c:v>55-59</c:v>
                </c:pt>
                <c:pt idx="10">
                  <c:v>60-64</c:v>
                </c:pt>
                <c:pt idx="11">
                  <c:v>65+</c:v>
                </c:pt>
              </c:strCache>
            </c:strRef>
          </c:cat>
          <c:val>
            <c:numRef>
              <c:f>'TABLO-3.21-grafik 3.21'!$I$8:$I$19</c:f>
              <c:numCache>
                <c:formatCode>0</c:formatCode>
                <c:ptCount val="12"/>
                <c:pt idx="0">
                  <c:v>0</c:v>
                </c:pt>
                <c:pt idx="1">
                  <c:v>1</c:v>
                </c:pt>
                <c:pt idx="2">
                  <c:v>5</c:v>
                </c:pt>
                <c:pt idx="3">
                  <c:v>15</c:v>
                </c:pt>
                <c:pt idx="4">
                  <c:v>9</c:v>
                </c:pt>
                <c:pt idx="5">
                  <c:v>11</c:v>
                </c:pt>
                <c:pt idx="6">
                  <c:v>14</c:v>
                </c:pt>
                <c:pt idx="7">
                  <c:v>7</c:v>
                </c:pt>
                <c:pt idx="8">
                  <c:v>4</c:v>
                </c:pt>
                <c:pt idx="9">
                  <c:v>2</c:v>
                </c:pt>
                <c:pt idx="10">
                  <c:v>1</c:v>
                </c:pt>
                <c:pt idx="11">
                  <c:v>0</c:v>
                </c:pt>
              </c:numCache>
            </c:numRef>
          </c:val>
        </c:ser>
        <c:axId val="72217728"/>
        <c:axId val="72219648"/>
      </c:barChart>
      <c:catAx>
        <c:axId val="72217728"/>
        <c:scaling>
          <c:orientation val="minMax"/>
        </c:scaling>
        <c:axPos val="b"/>
        <c:title>
          <c:tx>
            <c:rich>
              <a:bodyPr/>
              <a:lstStyle/>
              <a:p>
                <a:pPr>
                  <a:defRPr sz="800"/>
                </a:pPr>
                <a:r>
                  <a:rPr lang="tr-TR" sz="800"/>
                  <a:t>Y</a:t>
                </a:r>
                <a:r>
                  <a:rPr lang="en-US" sz="800"/>
                  <a:t>aş grubu</a:t>
                </a:r>
                <a:r>
                  <a:rPr lang="tr-TR" sz="800"/>
                  <a:t> </a:t>
                </a:r>
                <a:r>
                  <a:rPr lang="tr-TR" sz="800" b="0"/>
                  <a:t>Age groups</a:t>
                </a:r>
                <a:endParaRPr lang="en-US" sz="800" b="0"/>
              </a:p>
            </c:rich>
          </c:tx>
          <c:layout>
            <c:manualLayout>
              <c:xMode val="edge"/>
              <c:yMode val="edge"/>
              <c:x val="0.43453069367710262"/>
              <c:y val="0.87168171296296282"/>
            </c:manualLayout>
          </c:layout>
        </c:title>
        <c:tickLblPos val="nextTo"/>
        <c:txPr>
          <a:bodyPr/>
          <a:lstStyle/>
          <a:p>
            <a:pPr>
              <a:defRPr sz="800"/>
            </a:pPr>
            <a:endParaRPr lang="tr-TR"/>
          </a:p>
        </c:txPr>
        <c:crossAx val="72219648"/>
        <c:crosses val="autoZero"/>
        <c:auto val="1"/>
        <c:lblAlgn val="ctr"/>
        <c:lblOffset val="100"/>
      </c:catAx>
      <c:valAx>
        <c:axId val="72219648"/>
        <c:scaling>
          <c:orientation val="minMax"/>
        </c:scaling>
        <c:axPos val="l"/>
        <c:majorGridlines/>
        <c:title>
          <c:tx>
            <c:rich>
              <a:bodyPr rot="-5400000" vert="horz"/>
              <a:lstStyle/>
              <a:p>
                <a:pPr>
                  <a:defRPr sz="800"/>
                </a:pPr>
                <a:r>
                  <a:rPr lang="tr-TR" sz="800"/>
                  <a:t>Sürekli iş göremezlik durumuna girenler</a:t>
                </a:r>
              </a:p>
              <a:p>
                <a:pPr>
                  <a:defRPr sz="800"/>
                </a:pPr>
                <a:r>
                  <a:rPr lang="tr-TR" sz="800" b="0"/>
                  <a:t>Number of Permanent Incapacity by Their Causes</a:t>
                </a:r>
              </a:p>
            </c:rich>
          </c:tx>
        </c:title>
        <c:numFmt formatCode="0" sourceLinked="1"/>
        <c:tickLblPos val="nextTo"/>
        <c:txPr>
          <a:bodyPr/>
          <a:lstStyle/>
          <a:p>
            <a:pPr>
              <a:defRPr sz="800"/>
            </a:pPr>
            <a:endParaRPr lang="tr-TR"/>
          </a:p>
        </c:txPr>
        <c:crossAx val="72217728"/>
        <c:crosses val="autoZero"/>
        <c:crossBetween val="between"/>
      </c:valAx>
    </c:plotArea>
    <c:legend>
      <c:legendPos val="r"/>
      <c:layout>
        <c:manualLayout>
          <c:xMode val="edge"/>
          <c:yMode val="edge"/>
          <c:x val="0.38230134207240962"/>
          <c:y val="0.9075666666666663"/>
          <c:w val="0.31446832084893894"/>
          <c:h val="8.6588194444444447E-2"/>
        </c:manualLayout>
      </c:layout>
      <c:txPr>
        <a:bodyPr/>
        <a:lstStyle/>
        <a:p>
          <a:pPr>
            <a:defRPr sz="800"/>
          </a:pPr>
          <a:endParaRPr lang="tr-TR"/>
        </a:p>
      </c:txPr>
    </c:legend>
    <c:plotVisOnly val="1"/>
    <c:dispBlanksAs val="gap"/>
  </c:chart>
  <c:spPr>
    <a:solidFill>
      <a:srgbClr val="99CCFF"/>
    </a:solidFill>
    <a:ln w="12700">
      <a:solidFill>
        <a:srgbClr val="000000"/>
      </a:solidFill>
    </a:ln>
    <a:effectLst>
      <a:outerShdw dist="35560" dir="2700000" algn="ctr" rotWithShape="0">
        <a:srgbClr val="000000"/>
      </a:outerShdw>
    </a:effectLst>
  </c:spPr>
  <c:txPr>
    <a:bodyPr/>
    <a:lstStyle/>
    <a:p>
      <a:pPr>
        <a:defRPr>
          <a:latin typeface="Arial" pitchFamily="34" charset="0"/>
          <a:cs typeface="Arial" pitchFamily="34" charset="0"/>
        </a:defRPr>
      </a:pPr>
      <a:endParaRPr lang="tr-TR"/>
    </a:p>
  </c:txPr>
  <c:printSettings>
    <c:headerFooter/>
    <c:pageMargins b="0.75000000000000022" l="0.70000000000000018" r="0.70000000000000018" t="0.75000000000000022" header="0.3000000000000001" footer="0.3000000000000001"/>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8.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9.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1" Type="http://schemas.openxmlformats.org/officeDocument/2006/relationships/chart" Target="../charts/chart5.xml"/></Relationships>
</file>

<file path=xl/drawings/_rels/drawing9.xml.rels><?xml version="1.0" encoding="UTF-8" standalone="yes"?>
<Relationships xmlns="http://schemas.openxmlformats.org/package/2006/relationships"><Relationship Id="rId1"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4</xdr:row>
      <xdr:rowOff>0</xdr:rowOff>
    </xdr:from>
    <xdr:to>
      <xdr:col>9</xdr:col>
      <xdr:colOff>66675</xdr:colOff>
      <xdr:row>7</xdr:row>
      <xdr:rowOff>38100</xdr:rowOff>
    </xdr:to>
    <xdr:pic>
      <xdr:nvPicPr>
        <xdr:cNvPr id="2" name="1 Resim" descr="SGKlogo.jpg"/>
        <xdr:cNvPicPr>
          <a:picLocks noChangeAspect="1"/>
        </xdr:cNvPicPr>
      </xdr:nvPicPr>
      <xdr:blipFill>
        <a:blip xmlns:r="http://schemas.openxmlformats.org/officeDocument/2006/relationships" r:embed="rId1"/>
        <a:srcRect/>
        <a:stretch>
          <a:fillRect/>
        </a:stretch>
      </xdr:blipFill>
      <xdr:spPr bwMode="auto">
        <a:xfrm>
          <a:off x="0" y="647700"/>
          <a:ext cx="5553075" cy="523875"/>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123825</xdr:colOff>
      <xdr:row>16</xdr:row>
      <xdr:rowOff>171450</xdr:rowOff>
    </xdr:from>
    <xdr:to>
      <xdr:col>9</xdr:col>
      <xdr:colOff>466725</xdr:colOff>
      <xdr:row>43</xdr:row>
      <xdr:rowOff>79375</xdr:rowOff>
    </xdr:to>
    <xdr:graphicFrame macro="">
      <xdr:nvGraphicFramePr>
        <xdr:cNvPr id="2371" name="Grafik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1</xdr:col>
      <xdr:colOff>19050</xdr:colOff>
      <xdr:row>18</xdr:row>
      <xdr:rowOff>95250</xdr:rowOff>
    </xdr:from>
    <xdr:to>
      <xdr:col>5</xdr:col>
      <xdr:colOff>9525</xdr:colOff>
      <xdr:row>48</xdr:row>
      <xdr:rowOff>142875</xdr:rowOff>
    </xdr:to>
    <xdr:graphicFrame macro="">
      <xdr:nvGraphicFramePr>
        <xdr:cNvPr id="1342" name="Grafik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0</xdr:col>
      <xdr:colOff>57150</xdr:colOff>
      <xdr:row>21</xdr:row>
      <xdr:rowOff>171448</xdr:rowOff>
    </xdr:from>
    <xdr:to>
      <xdr:col>9</xdr:col>
      <xdr:colOff>524775</xdr:colOff>
      <xdr:row>48</xdr:row>
      <xdr:rowOff>90898</xdr:rowOff>
    </xdr:to>
    <xdr:graphicFrame macro="">
      <xdr:nvGraphicFramePr>
        <xdr:cNvPr id="2" name="Grafik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0</xdr:col>
      <xdr:colOff>28575</xdr:colOff>
      <xdr:row>21</xdr:row>
      <xdr:rowOff>76200</xdr:rowOff>
    </xdr:from>
    <xdr:to>
      <xdr:col>9</xdr:col>
      <xdr:colOff>460200</xdr:colOff>
      <xdr:row>48</xdr:row>
      <xdr:rowOff>24225</xdr:rowOff>
    </xdr:to>
    <xdr:graphicFrame macro="">
      <xdr:nvGraphicFramePr>
        <xdr:cNvPr id="3" name="Grafik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0</xdr:col>
      <xdr:colOff>0</xdr:colOff>
      <xdr:row>20</xdr:row>
      <xdr:rowOff>95250</xdr:rowOff>
    </xdr:from>
    <xdr:to>
      <xdr:col>6</xdr:col>
      <xdr:colOff>860250</xdr:colOff>
      <xdr:row>47</xdr:row>
      <xdr:rowOff>46450</xdr:rowOff>
    </xdr:to>
    <xdr:graphicFrame macro="">
      <xdr:nvGraphicFramePr>
        <xdr:cNvPr id="3" name="Grafik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xdr:from>
      <xdr:col>0</xdr:col>
      <xdr:colOff>142875</xdr:colOff>
      <xdr:row>17</xdr:row>
      <xdr:rowOff>142875</xdr:rowOff>
    </xdr:from>
    <xdr:to>
      <xdr:col>16</xdr:col>
      <xdr:colOff>319750</xdr:colOff>
      <xdr:row>38</xdr:row>
      <xdr:rowOff>0</xdr:rowOff>
    </xdr:to>
    <xdr:graphicFrame macro="">
      <xdr:nvGraphicFramePr>
        <xdr:cNvPr id="3" name="Grafik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73024</xdr:colOff>
      <xdr:row>19</xdr:row>
      <xdr:rowOff>244474</xdr:rowOff>
    </xdr:from>
    <xdr:to>
      <xdr:col>6</xdr:col>
      <xdr:colOff>742774</xdr:colOff>
      <xdr:row>46</xdr:row>
      <xdr:rowOff>87724</xdr:rowOff>
    </xdr:to>
    <xdr:graphicFrame macro="">
      <xdr:nvGraphicFramePr>
        <xdr:cNvPr id="2" name="Grafik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0.49039</cdr:x>
      <cdr:y>0.46447</cdr:y>
    </cdr:from>
    <cdr:to>
      <cdr:x>0.87433</cdr:x>
      <cdr:y>0.4961</cdr:y>
    </cdr:to>
    <cdr:sp macro="" textlink="">
      <cdr:nvSpPr>
        <cdr:cNvPr id="2050049" name="Text Box 1"/>
        <cdr:cNvSpPr txBox="1">
          <a:spLocks xmlns:a="http://schemas.openxmlformats.org/drawingml/2006/main" noChangeArrowheads="1"/>
        </cdr:cNvSpPr>
      </cdr:nvSpPr>
      <cdr:spPr bwMode="auto">
        <a:xfrm xmlns:a="http://schemas.openxmlformats.org/drawingml/2006/main">
          <a:off x="3277515" y="2434812"/>
          <a:ext cx="2563602" cy="168009"/>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tr-TR"/>
        </a:p>
      </cdr:txBody>
    </cdr:sp>
  </cdr:relSizeAnchor>
  <cdr:relSizeAnchor xmlns:cdr="http://schemas.openxmlformats.org/drawingml/2006/chartDrawing">
    <cdr:from>
      <cdr:x>0.49039</cdr:x>
      <cdr:y>0.46447</cdr:y>
    </cdr:from>
    <cdr:to>
      <cdr:x>0.87433</cdr:x>
      <cdr:y>0.4961</cdr:y>
    </cdr:to>
    <cdr:sp macro="" textlink="">
      <cdr:nvSpPr>
        <cdr:cNvPr id="2" name="Text Box 1"/>
        <cdr:cNvSpPr txBox="1">
          <a:spLocks xmlns:a="http://schemas.openxmlformats.org/drawingml/2006/main" noChangeArrowheads="1"/>
        </cdr:cNvSpPr>
      </cdr:nvSpPr>
      <cdr:spPr bwMode="auto">
        <a:xfrm xmlns:a="http://schemas.openxmlformats.org/drawingml/2006/main">
          <a:off x="3277515" y="2434812"/>
          <a:ext cx="2563602" cy="168009"/>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tr-TR"/>
        </a:p>
      </cdr:txBody>
    </cdr:sp>
  </cdr:relSizeAnchor>
  <cdr:relSizeAnchor xmlns:cdr="http://schemas.openxmlformats.org/drawingml/2006/chartDrawing">
    <cdr:from>
      <cdr:x>0.49039</cdr:x>
      <cdr:y>0.46447</cdr:y>
    </cdr:from>
    <cdr:to>
      <cdr:x>0.87433</cdr:x>
      <cdr:y>0.4961</cdr:y>
    </cdr:to>
    <cdr:sp macro="" textlink="">
      <cdr:nvSpPr>
        <cdr:cNvPr id="3" name="Text Box 1"/>
        <cdr:cNvSpPr txBox="1">
          <a:spLocks xmlns:a="http://schemas.openxmlformats.org/drawingml/2006/main" noChangeArrowheads="1"/>
        </cdr:cNvSpPr>
      </cdr:nvSpPr>
      <cdr:spPr bwMode="auto">
        <a:xfrm xmlns:a="http://schemas.openxmlformats.org/drawingml/2006/main">
          <a:off x="3277515" y="2434812"/>
          <a:ext cx="2563602" cy="168009"/>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tr-TR"/>
        </a:p>
      </cdr:txBody>
    </cdr:sp>
  </cdr:relSizeAnchor>
  <cdr:relSizeAnchor xmlns:cdr="http://schemas.openxmlformats.org/drawingml/2006/chartDrawing">
    <cdr:from>
      <cdr:x>0.49039</cdr:x>
      <cdr:y>0.46447</cdr:y>
    </cdr:from>
    <cdr:to>
      <cdr:x>0.87433</cdr:x>
      <cdr:y>0.4961</cdr:y>
    </cdr:to>
    <cdr:sp macro="" textlink="">
      <cdr:nvSpPr>
        <cdr:cNvPr id="4" name="Text Box 1"/>
        <cdr:cNvSpPr txBox="1">
          <a:spLocks xmlns:a="http://schemas.openxmlformats.org/drawingml/2006/main" noChangeArrowheads="1"/>
        </cdr:cNvSpPr>
      </cdr:nvSpPr>
      <cdr:spPr bwMode="auto">
        <a:xfrm xmlns:a="http://schemas.openxmlformats.org/drawingml/2006/main">
          <a:off x="3277515" y="2434812"/>
          <a:ext cx="2563602" cy="168009"/>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tr-TR"/>
        </a:p>
      </cdr:txBody>
    </cdr:sp>
  </cdr:relSizeAnchor>
  <cdr:relSizeAnchor xmlns:cdr="http://schemas.openxmlformats.org/drawingml/2006/chartDrawing">
    <cdr:from>
      <cdr:x>0.49039</cdr:x>
      <cdr:y>0.46447</cdr:y>
    </cdr:from>
    <cdr:to>
      <cdr:x>0.87433</cdr:x>
      <cdr:y>0.4961</cdr:y>
    </cdr:to>
    <cdr:sp macro="" textlink="">
      <cdr:nvSpPr>
        <cdr:cNvPr id="5" name="Text Box 1"/>
        <cdr:cNvSpPr txBox="1">
          <a:spLocks xmlns:a="http://schemas.openxmlformats.org/drawingml/2006/main" noChangeArrowheads="1"/>
        </cdr:cNvSpPr>
      </cdr:nvSpPr>
      <cdr:spPr bwMode="auto">
        <a:xfrm xmlns:a="http://schemas.openxmlformats.org/drawingml/2006/main">
          <a:off x="3277515" y="2434812"/>
          <a:ext cx="2563602" cy="168009"/>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tr-TR"/>
        </a:p>
      </cdr:txBody>
    </cdr:sp>
  </cdr:relSizeAnchor>
  <cdr:relSizeAnchor xmlns:cdr="http://schemas.openxmlformats.org/drawingml/2006/chartDrawing">
    <cdr:from>
      <cdr:x>0.49039</cdr:x>
      <cdr:y>0.46447</cdr:y>
    </cdr:from>
    <cdr:to>
      <cdr:x>0.87433</cdr:x>
      <cdr:y>0.4961</cdr:y>
    </cdr:to>
    <cdr:sp macro="" textlink="">
      <cdr:nvSpPr>
        <cdr:cNvPr id="6" name="Text Box 1"/>
        <cdr:cNvSpPr txBox="1">
          <a:spLocks xmlns:a="http://schemas.openxmlformats.org/drawingml/2006/main" noChangeArrowheads="1"/>
        </cdr:cNvSpPr>
      </cdr:nvSpPr>
      <cdr:spPr bwMode="auto">
        <a:xfrm xmlns:a="http://schemas.openxmlformats.org/drawingml/2006/main">
          <a:off x="3277515" y="2434812"/>
          <a:ext cx="2563602" cy="168009"/>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tr-TR"/>
        </a:p>
      </cdr:txBody>
    </cdr:sp>
  </cdr:relSizeAnchor>
  <cdr:relSizeAnchor xmlns:cdr="http://schemas.openxmlformats.org/drawingml/2006/chartDrawing">
    <cdr:from>
      <cdr:x>0.49039</cdr:x>
      <cdr:y>0.46447</cdr:y>
    </cdr:from>
    <cdr:to>
      <cdr:x>0.87433</cdr:x>
      <cdr:y>0.4961</cdr:y>
    </cdr:to>
    <cdr:sp macro="" textlink="">
      <cdr:nvSpPr>
        <cdr:cNvPr id="7" name="Text Box 1"/>
        <cdr:cNvSpPr txBox="1">
          <a:spLocks xmlns:a="http://schemas.openxmlformats.org/drawingml/2006/main" noChangeArrowheads="1"/>
        </cdr:cNvSpPr>
      </cdr:nvSpPr>
      <cdr:spPr bwMode="auto">
        <a:xfrm xmlns:a="http://schemas.openxmlformats.org/drawingml/2006/main">
          <a:off x="3277515" y="2434812"/>
          <a:ext cx="2563602" cy="168009"/>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tr-TR"/>
        </a:p>
      </cdr:txBody>
    </cdr:sp>
  </cdr:relSizeAnchor>
</c:userShapes>
</file>

<file path=xl/drawings/drawing4.xml><?xml version="1.0" encoding="utf-8"?>
<xdr:wsDr xmlns:xdr="http://schemas.openxmlformats.org/drawingml/2006/spreadsheetDrawing" xmlns:a="http://schemas.openxmlformats.org/drawingml/2006/main">
  <xdr:twoCellAnchor>
    <xdr:from>
      <xdr:col>0</xdr:col>
      <xdr:colOff>104772</xdr:colOff>
      <xdr:row>20</xdr:row>
      <xdr:rowOff>28575</xdr:rowOff>
    </xdr:from>
    <xdr:to>
      <xdr:col>6</xdr:col>
      <xdr:colOff>774522</xdr:colOff>
      <xdr:row>46</xdr:row>
      <xdr:rowOff>138525</xdr:rowOff>
    </xdr:to>
    <xdr:graphicFrame macro="">
      <xdr:nvGraphicFramePr>
        <xdr:cNvPr id="3" name="Grafik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57149</xdr:colOff>
      <xdr:row>18</xdr:row>
      <xdr:rowOff>66675</xdr:rowOff>
    </xdr:from>
    <xdr:to>
      <xdr:col>10</xdr:col>
      <xdr:colOff>446774</xdr:colOff>
      <xdr:row>45</xdr:row>
      <xdr:rowOff>14700</xdr:rowOff>
    </xdr:to>
    <xdr:graphicFrame macro="">
      <xdr:nvGraphicFramePr>
        <xdr:cNvPr id="2" name="Grafik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76200</xdr:colOff>
      <xdr:row>18</xdr:row>
      <xdr:rowOff>19050</xdr:rowOff>
    </xdr:from>
    <xdr:to>
      <xdr:col>13</xdr:col>
      <xdr:colOff>503925</xdr:colOff>
      <xdr:row>44</xdr:row>
      <xdr:rowOff>129000</xdr:rowOff>
    </xdr:to>
    <xdr:graphicFrame macro="">
      <xdr:nvGraphicFramePr>
        <xdr:cNvPr id="3" name="Grafik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352424</xdr:colOff>
      <xdr:row>16</xdr:row>
      <xdr:rowOff>114298</xdr:rowOff>
    </xdr:from>
    <xdr:to>
      <xdr:col>7</xdr:col>
      <xdr:colOff>650699</xdr:colOff>
      <xdr:row>44</xdr:row>
      <xdr:rowOff>66675</xdr:rowOff>
    </xdr:to>
    <xdr:graphicFrame macro="">
      <xdr:nvGraphicFramePr>
        <xdr:cNvPr id="3" name="Grafik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0.08525</cdr:x>
      <cdr:y>0.03185</cdr:y>
    </cdr:from>
    <cdr:to>
      <cdr:x>0.94221</cdr:x>
      <cdr:y>0.10828</cdr:y>
    </cdr:to>
    <cdr:sp macro="" textlink="">
      <cdr:nvSpPr>
        <cdr:cNvPr id="2" name="Metin kutusu 1"/>
        <cdr:cNvSpPr txBox="1"/>
      </cdr:nvSpPr>
      <cdr:spPr>
        <a:xfrm xmlns:a="http://schemas.openxmlformats.org/drawingml/2006/main">
          <a:off x="552451" y="142877"/>
          <a:ext cx="5553075" cy="3429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tr-TR" sz="1100"/>
        </a:p>
      </cdr:txBody>
    </cdr:sp>
  </cdr:relSizeAnchor>
</c:userShapes>
</file>

<file path=xl/drawings/drawing9.xml><?xml version="1.0" encoding="utf-8"?>
<xdr:wsDr xmlns:xdr="http://schemas.openxmlformats.org/drawingml/2006/spreadsheetDrawing" xmlns:a="http://schemas.openxmlformats.org/drawingml/2006/main">
  <xdr:twoCellAnchor>
    <xdr:from>
      <xdr:col>0</xdr:col>
      <xdr:colOff>0</xdr:colOff>
      <xdr:row>32</xdr:row>
      <xdr:rowOff>47624</xdr:rowOff>
    </xdr:from>
    <xdr:to>
      <xdr:col>9</xdr:col>
      <xdr:colOff>800100</xdr:colOff>
      <xdr:row>54</xdr:row>
      <xdr:rowOff>19050</xdr:rowOff>
    </xdr:to>
    <xdr:graphicFrame macro="">
      <xdr:nvGraphicFramePr>
        <xdr:cNvPr id="9535" name="Grafik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http://www.sgk.gov.tr/wps/portal/tr/kurumsal/istatistikler/sgk_istatistik_yilliklari/!ut/p/b1/pZPJkqM4FEW_JT-AQsywFPNghAELbDYEHlI2gw0Gg-Hry1mdvejOyOxFa6eIc-PFPU-iM3pLZ9divJBiuNyuRf1xz8TcYixLURkI5BgA4DAsn4A4ZCydfwG7FwC-ORD8yTvA_isfQE565U0MNrbCWY5Ip_Q2OsyK3" TargetMode="Externa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L21"/>
  <sheetViews>
    <sheetView showGridLines="0" topLeftCell="A13" workbookViewId="0">
      <selection activeCell="L10" sqref="L10:L12"/>
    </sheetView>
  </sheetViews>
  <sheetFormatPr defaultRowHeight="12.75"/>
  <cols>
    <col min="1" max="2" width="10.140625" style="12" bestFit="1" customWidth="1"/>
    <col min="3" max="3" width="1.5703125" style="12" bestFit="1" customWidth="1"/>
    <col min="4" max="4" width="10.140625" style="12" bestFit="1" customWidth="1"/>
    <col min="5" max="5" width="7.7109375" style="12" customWidth="1"/>
    <col min="6" max="6" width="8.42578125" style="12" customWidth="1"/>
    <col min="7" max="7" width="8.85546875" style="12" bestFit="1" customWidth="1"/>
    <col min="8" max="8" width="7.7109375" style="12" customWidth="1"/>
    <col min="9" max="9" width="8.28515625" style="12" customWidth="1"/>
    <col min="10" max="10" width="8.85546875" style="12" bestFit="1" customWidth="1"/>
    <col min="11" max="11" width="14" style="12" customWidth="1"/>
    <col min="12" max="16384" width="9.140625" style="12"/>
  </cols>
  <sheetData>
    <row r="1" spans="1:12">
      <c r="A1" s="571" t="s">
        <v>434</v>
      </c>
      <c r="B1" s="571"/>
      <c r="C1" s="571"/>
      <c r="D1" s="571"/>
      <c r="E1" s="571"/>
      <c r="F1" s="571"/>
      <c r="G1" s="571"/>
      <c r="H1" s="571"/>
      <c r="I1" s="571"/>
      <c r="J1" s="571"/>
    </row>
    <row r="2" spans="1:12">
      <c r="A2" s="590" t="s">
        <v>461</v>
      </c>
      <c r="B2" s="590"/>
      <c r="C2" s="590"/>
      <c r="D2" s="590"/>
      <c r="E2" s="590"/>
      <c r="F2" s="590"/>
      <c r="G2" s="590"/>
      <c r="H2" s="590"/>
      <c r="I2" s="590"/>
      <c r="J2" s="590"/>
    </row>
    <row r="3" spans="1:12">
      <c r="A3" s="23"/>
      <c r="B3" s="23"/>
      <c r="C3" s="23"/>
      <c r="D3" s="23"/>
      <c r="E3" s="23"/>
      <c r="F3" s="23"/>
      <c r="G3" s="23"/>
      <c r="H3" s="23"/>
      <c r="I3" s="23"/>
      <c r="J3" s="23"/>
    </row>
    <row r="4" spans="1:12">
      <c r="I4" s="591" t="s">
        <v>462</v>
      </c>
      <c r="J4" s="591"/>
    </row>
    <row r="5" spans="1:12">
      <c r="A5" s="577" t="s">
        <v>435</v>
      </c>
      <c r="B5" s="584" t="s">
        <v>446</v>
      </c>
      <c r="C5" s="585"/>
      <c r="D5" s="586"/>
      <c r="E5" s="575">
        <v>2004</v>
      </c>
      <c r="F5" s="575"/>
      <c r="G5" s="575"/>
      <c r="H5" s="575"/>
      <c r="I5" s="575"/>
      <c r="J5" s="576"/>
    </row>
    <row r="6" spans="1:12" ht="30" customHeight="1">
      <c r="A6" s="578"/>
      <c r="B6" s="587"/>
      <c r="C6" s="588"/>
      <c r="D6" s="589"/>
      <c r="E6" s="572" t="s">
        <v>440</v>
      </c>
      <c r="F6" s="572"/>
      <c r="G6" s="573"/>
      <c r="H6" s="574" t="s">
        <v>441</v>
      </c>
      <c r="I6" s="572"/>
      <c r="J6" s="573"/>
    </row>
    <row r="7" spans="1:12" ht="25.5">
      <c r="A7" s="21" t="s">
        <v>444</v>
      </c>
      <c r="B7" s="581" t="s">
        <v>445</v>
      </c>
      <c r="C7" s="582"/>
      <c r="D7" s="583"/>
      <c r="E7" s="13" t="s">
        <v>437</v>
      </c>
      <c r="F7" s="14" t="s">
        <v>438</v>
      </c>
      <c r="G7" s="14" t="s">
        <v>439</v>
      </c>
      <c r="H7" s="13" t="s">
        <v>437</v>
      </c>
      <c r="I7" s="14" t="s">
        <v>438</v>
      </c>
      <c r="J7" s="14" t="s">
        <v>439</v>
      </c>
    </row>
    <row r="8" spans="1:12" ht="27" customHeight="1">
      <c r="A8" s="22" t="s">
        <v>447</v>
      </c>
      <c r="B8" s="16">
        <v>37987</v>
      </c>
      <c r="C8" s="16" t="s">
        <v>436</v>
      </c>
      <c r="D8" s="17">
        <v>38017</v>
      </c>
      <c r="E8" s="18">
        <v>317</v>
      </c>
      <c r="F8" s="18">
        <v>5358</v>
      </c>
      <c r="G8" s="19">
        <f>+F8+E8</f>
        <v>5675</v>
      </c>
      <c r="H8" s="18">
        <v>0</v>
      </c>
      <c r="I8" s="18">
        <v>27</v>
      </c>
      <c r="J8" s="19">
        <f>+I8+H8</f>
        <v>27</v>
      </c>
      <c r="K8" s="592" t="s">
        <v>273</v>
      </c>
      <c r="L8" s="579" t="s">
        <v>274</v>
      </c>
    </row>
    <row r="9" spans="1:12" ht="27" customHeight="1">
      <c r="A9" s="22" t="s">
        <v>450</v>
      </c>
      <c r="B9" s="16">
        <v>38018</v>
      </c>
      <c r="C9" s="16" t="s">
        <v>436</v>
      </c>
      <c r="D9" s="17">
        <v>38046</v>
      </c>
      <c r="E9" s="18">
        <v>257</v>
      </c>
      <c r="F9" s="18">
        <v>3934</v>
      </c>
      <c r="G9" s="19">
        <f t="shared" ref="G9:G21" si="0">+F9+E9</f>
        <v>4191</v>
      </c>
      <c r="H9" s="18">
        <v>0</v>
      </c>
      <c r="I9" s="18">
        <v>24</v>
      </c>
      <c r="J9" s="19">
        <f t="shared" ref="J9:J21" si="1">+I9+H9</f>
        <v>24</v>
      </c>
      <c r="K9" s="593"/>
      <c r="L9" s="580"/>
    </row>
    <row r="10" spans="1:12" ht="27" customHeight="1">
      <c r="A10" s="22" t="s">
        <v>451</v>
      </c>
      <c r="B10" s="16">
        <v>38047</v>
      </c>
      <c r="C10" s="16" t="s">
        <v>436</v>
      </c>
      <c r="D10" s="17">
        <v>38077</v>
      </c>
      <c r="E10" s="18">
        <v>336</v>
      </c>
      <c r="F10" s="18">
        <v>5156</v>
      </c>
      <c r="G10" s="19">
        <f t="shared" si="0"/>
        <v>5492</v>
      </c>
      <c r="H10" s="18">
        <v>1</v>
      </c>
      <c r="I10" s="18">
        <v>25</v>
      </c>
      <c r="J10" s="19">
        <f t="shared" si="1"/>
        <v>26</v>
      </c>
      <c r="K10" s="24" t="s">
        <v>275</v>
      </c>
      <c r="L10" s="25">
        <f>SUM(G8:G11)</f>
        <v>21715</v>
      </c>
    </row>
    <row r="11" spans="1:12" ht="27" customHeight="1">
      <c r="A11" s="22" t="s">
        <v>452</v>
      </c>
      <c r="B11" s="16">
        <v>38078</v>
      </c>
      <c r="C11" s="16" t="s">
        <v>436</v>
      </c>
      <c r="D11" s="17">
        <v>38107</v>
      </c>
      <c r="E11" s="18">
        <v>347</v>
      </c>
      <c r="F11" s="18">
        <v>6010</v>
      </c>
      <c r="G11" s="19">
        <f t="shared" si="0"/>
        <v>6357</v>
      </c>
      <c r="H11" s="18">
        <v>0</v>
      </c>
      <c r="I11" s="18">
        <v>16</v>
      </c>
      <c r="J11" s="19">
        <f t="shared" si="1"/>
        <v>16</v>
      </c>
      <c r="K11" s="24" t="s">
        <v>276</v>
      </c>
      <c r="L11" s="25">
        <f>SUM(G12:G15)</f>
        <v>26730</v>
      </c>
    </row>
    <row r="12" spans="1:12" ht="27" customHeight="1">
      <c r="A12" s="22" t="s">
        <v>453</v>
      </c>
      <c r="B12" s="16">
        <v>38108</v>
      </c>
      <c r="C12" s="16" t="s">
        <v>436</v>
      </c>
      <c r="D12" s="17">
        <v>38138</v>
      </c>
      <c r="E12" s="18">
        <v>337</v>
      </c>
      <c r="F12" s="18">
        <v>5832</v>
      </c>
      <c r="G12" s="19">
        <f t="shared" si="0"/>
        <v>6169</v>
      </c>
      <c r="H12" s="18">
        <v>0</v>
      </c>
      <c r="I12" s="18">
        <v>17</v>
      </c>
      <c r="J12" s="19">
        <f t="shared" si="1"/>
        <v>17</v>
      </c>
      <c r="K12" s="24" t="s">
        <v>277</v>
      </c>
      <c r="L12" s="25">
        <f>SUM(G16:G19)</f>
        <v>35385</v>
      </c>
    </row>
    <row r="13" spans="1:12" ht="27" customHeight="1">
      <c r="A13" s="22" t="s">
        <v>454</v>
      </c>
      <c r="B13" s="16">
        <v>38139</v>
      </c>
      <c r="C13" s="16" t="s">
        <v>436</v>
      </c>
      <c r="D13" s="17">
        <v>38168</v>
      </c>
      <c r="E13" s="18">
        <v>337</v>
      </c>
      <c r="F13" s="18">
        <v>6246</v>
      </c>
      <c r="G13" s="19">
        <f t="shared" si="0"/>
        <v>6583</v>
      </c>
      <c r="H13" s="18">
        <v>0</v>
      </c>
      <c r="I13" s="18">
        <v>9</v>
      </c>
      <c r="J13" s="19">
        <f t="shared" si="1"/>
        <v>9</v>
      </c>
      <c r="K13" s="26" t="s">
        <v>559</v>
      </c>
      <c r="L13" s="27">
        <f>SUM(L10:L12)</f>
        <v>83830</v>
      </c>
    </row>
    <row r="14" spans="1:12" ht="27" customHeight="1">
      <c r="A14" s="22" t="s">
        <v>455</v>
      </c>
      <c r="B14" s="16">
        <v>38169</v>
      </c>
      <c r="C14" s="16" t="s">
        <v>436</v>
      </c>
      <c r="D14" s="17">
        <v>38199</v>
      </c>
      <c r="E14" s="18">
        <v>389</v>
      </c>
      <c r="F14" s="18">
        <v>6707</v>
      </c>
      <c r="G14" s="19">
        <f t="shared" si="0"/>
        <v>7096</v>
      </c>
      <c r="H14" s="18">
        <v>0</v>
      </c>
      <c r="I14" s="18">
        <v>45</v>
      </c>
      <c r="J14" s="19">
        <f t="shared" si="1"/>
        <v>45</v>
      </c>
    </row>
    <row r="15" spans="1:12" ht="27" customHeight="1">
      <c r="A15" s="22" t="s">
        <v>456</v>
      </c>
      <c r="B15" s="16">
        <v>38200</v>
      </c>
      <c r="C15" s="16" t="s">
        <v>436</v>
      </c>
      <c r="D15" s="17">
        <v>38230</v>
      </c>
      <c r="E15" s="18">
        <v>304</v>
      </c>
      <c r="F15" s="18">
        <v>6578</v>
      </c>
      <c r="G15" s="19">
        <f t="shared" si="0"/>
        <v>6882</v>
      </c>
      <c r="H15" s="18">
        <v>0</v>
      </c>
      <c r="I15" s="18">
        <v>26</v>
      </c>
      <c r="J15" s="19">
        <f t="shared" si="1"/>
        <v>26</v>
      </c>
    </row>
    <row r="16" spans="1:12" ht="27" customHeight="1">
      <c r="A16" s="22" t="s">
        <v>457</v>
      </c>
      <c r="B16" s="16">
        <v>38231</v>
      </c>
      <c r="C16" s="16" t="s">
        <v>436</v>
      </c>
      <c r="D16" s="17">
        <v>38260</v>
      </c>
      <c r="E16" s="18">
        <v>359</v>
      </c>
      <c r="F16" s="18">
        <v>6840</v>
      </c>
      <c r="G16" s="19">
        <f t="shared" si="0"/>
        <v>7199</v>
      </c>
      <c r="H16" s="18">
        <v>0</v>
      </c>
      <c r="I16" s="18">
        <v>21</v>
      </c>
      <c r="J16" s="19">
        <f t="shared" si="1"/>
        <v>21</v>
      </c>
    </row>
    <row r="17" spans="1:10" ht="27" customHeight="1">
      <c r="A17" s="22" t="s">
        <v>458</v>
      </c>
      <c r="B17" s="16">
        <v>38261</v>
      </c>
      <c r="C17" s="16" t="s">
        <v>436</v>
      </c>
      <c r="D17" s="17">
        <v>38291</v>
      </c>
      <c r="E17" s="18">
        <v>333</v>
      </c>
      <c r="F17" s="18">
        <v>6712</v>
      </c>
      <c r="G17" s="19">
        <f t="shared" si="0"/>
        <v>7045</v>
      </c>
      <c r="H17" s="18">
        <v>1</v>
      </c>
      <c r="I17" s="18">
        <v>14</v>
      </c>
      <c r="J17" s="19">
        <f t="shared" si="1"/>
        <v>15</v>
      </c>
    </row>
    <row r="18" spans="1:10" ht="27" customHeight="1">
      <c r="A18" s="22" t="s">
        <v>459</v>
      </c>
      <c r="B18" s="16">
        <v>38292</v>
      </c>
      <c r="C18" s="16" t="s">
        <v>436</v>
      </c>
      <c r="D18" s="17">
        <v>38321</v>
      </c>
      <c r="E18" s="18">
        <v>427</v>
      </c>
      <c r="F18" s="18">
        <v>7031</v>
      </c>
      <c r="G18" s="19">
        <f t="shared" si="0"/>
        <v>7458</v>
      </c>
      <c r="H18" s="18">
        <v>0</v>
      </c>
      <c r="I18" s="18">
        <v>11</v>
      </c>
      <c r="J18" s="19">
        <f t="shared" si="1"/>
        <v>11</v>
      </c>
    </row>
    <row r="19" spans="1:10" ht="27" customHeight="1">
      <c r="A19" s="22" t="s">
        <v>460</v>
      </c>
      <c r="B19" s="16">
        <v>38322</v>
      </c>
      <c r="C19" s="16" t="s">
        <v>436</v>
      </c>
      <c r="D19" s="17">
        <v>38352</v>
      </c>
      <c r="E19" s="18">
        <v>584</v>
      </c>
      <c r="F19" s="18">
        <v>13099</v>
      </c>
      <c r="G19" s="19">
        <f t="shared" si="0"/>
        <v>13683</v>
      </c>
      <c r="H19" s="18">
        <v>1</v>
      </c>
      <c r="I19" s="18">
        <v>18</v>
      </c>
      <c r="J19" s="19">
        <f t="shared" si="1"/>
        <v>19</v>
      </c>
    </row>
    <row r="20" spans="1:10" ht="27" customHeight="1">
      <c r="A20" s="20" t="s">
        <v>443</v>
      </c>
      <c r="B20" s="16"/>
      <c r="C20" s="16"/>
      <c r="D20" s="17"/>
      <c r="E20" s="18">
        <v>0</v>
      </c>
      <c r="F20" s="18">
        <v>0</v>
      </c>
      <c r="G20" s="19">
        <f>+F20+E20</f>
        <v>0</v>
      </c>
      <c r="H20" s="18">
        <v>0</v>
      </c>
      <c r="I20" s="18">
        <v>0</v>
      </c>
      <c r="J20" s="19">
        <f>+I20+H20</f>
        <v>0</v>
      </c>
    </row>
    <row r="21" spans="1:10" ht="27" customHeight="1">
      <c r="A21" s="15" t="s">
        <v>442</v>
      </c>
      <c r="B21" s="16"/>
      <c r="C21" s="16"/>
      <c r="D21" s="17"/>
      <c r="E21" s="19">
        <f>SUM(E8:E20)</f>
        <v>4327</v>
      </c>
      <c r="F21" s="19">
        <f>SUM(F8:F20)</f>
        <v>79503</v>
      </c>
      <c r="G21" s="19">
        <f t="shared" si="0"/>
        <v>83830</v>
      </c>
      <c r="H21" s="19">
        <f>SUM(H8:H20)</f>
        <v>3</v>
      </c>
      <c r="I21" s="19">
        <f>SUM(I8:I20)</f>
        <v>253</v>
      </c>
      <c r="J21" s="19">
        <f t="shared" si="1"/>
        <v>256</v>
      </c>
    </row>
  </sheetData>
  <mergeCells count="11">
    <mergeCell ref="L8:L9"/>
    <mergeCell ref="B7:D7"/>
    <mergeCell ref="B5:D6"/>
    <mergeCell ref="A2:J2"/>
    <mergeCell ref="I4:J4"/>
    <mergeCell ref="K8:K9"/>
    <mergeCell ref="A1:J1"/>
    <mergeCell ref="E6:G6"/>
    <mergeCell ref="H6:J6"/>
    <mergeCell ref="E5:J5"/>
    <mergeCell ref="A5:A6"/>
  </mergeCells>
  <phoneticPr fontId="18" type="noConversion"/>
  <pageMargins left="0.98425196850393704" right="0.59055118110236227" top="0.98425196850393704" bottom="0.98425196850393704" header="0.51181102362204722" footer="0.51181102362204722"/>
  <pageSetup paperSize="9" orientation="portrait" horizontalDpi="4294967294" r:id="rId1"/>
  <headerFooter alignWithMargins="0"/>
</worksheet>
</file>

<file path=xl/worksheets/sheet10.xml><?xml version="1.0" encoding="utf-8"?>
<worksheet xmlns="http://schemas.openxmlformats.org/spreadsheetml/2006/main" xmlns:r="http://schemas.openxmlformats.org/officeDocument/2006/relationships">
  <dimension ref="A1:G1027"/>
  <sheetViews>
    <sheetView showGridLines="0" topLeftCell="A97" workbookViewId="0">
      <selection activeCell="I130" sqref="I130"/>
    </sheetView>
  </sheetViews>
  <sheetFormatPr defaultRowHeight="12.75"/>
  <cols>
    <col min="1" max="1" width="2.85546875" style="92" customWidth="1"/>
    <col min="2" max="2" width="5" style="92" bestFit="1" customWidth="1"/>
    <col min="3" max="3" width="68.42578125" style="92" customWidth="1"/>
    <col min="4" max="6" width="10.7109375" style="92" customWidth="1"/>
    <col min="7" max="16384" width="9.140625" style="92"/>
  </cols>
  <sheetData>
    <row r="1" spans="1:7" ht="27.75" customHeight="1">
      <c r="A1" s="691" t="s">
        <v>781</v>
      </c>
      <c r="B1" s="692"/>
      <c r="C1" s="692"/>
      <c r="D1" s="692"/>
      <c r="E1" s="692"/>
      <c r="F1" s="692"/>
    </row>
    <row r="2" spans="1:7" ht="17.25" customHeight="1">
      <c r="A2" s="732" t="s">
        <v>782</v>
      </c>
      <c r="B2" s="732"/>
      <c r="C2" s="732"/>
      <c r="D2" s="732"/>
      <c r="E2" s="732"/>
      <c r="F2" s="732"/>
    </row>
    <row r="3" spans="1:7" ht="12" customHeight="1">
      <c r="E3" s="677" t="s">
        <v>783</v>
      </c>
      <c r="F3" s="677"/>
    </row>
    <row r="4" spans="1:7" s="95" customFormat="1" ht="15" customHeight="1">
      <c r="A4" s="717" t="s">
        <v>1070</v>
      </c>
      <c r="B4" s="718"/>
      <c r="C4" s="714" t="s">
        <v>1069</v>
      </c>
      <c r="D4" s="723">
        <v>2012</v>
      </c>
      <c r="E4" s="724"/>
      <c r="F4" s="724"/>
      <c r="G4" s="94"/>
    </row>
    <row r="5" spans="1:7" s="95" customFormat="1" ht="15" customHeight="1">
      <c r="A5" s="719"/>
      <c r="B5" s="720"/>
      <c r="C5" s="715"/>
      <c r="D5" s="298" t="s">
        <v>34</v>
      </c>
      <c r="E5" s="298" t="s">
        <v>33</v>
      </c>
      <c r="F5" s="300" t="s">
        <v>35</v>
      </c>
    </row>
    <row r="6" spans="1:7" s="95" customFormat="1" ht="15" customHeight="1">
      <c r="A6" s="721"/>
      <c r="B6" s="722"/>
      <c r="C6" s="716"/>
      <c r="D6" s="414" t="s">
        <v>562</v>
      </c>
      <c r="E6" s="414" t="s">
        <v>561</v>
      </c>
      <c r="F6" s="415" t="s">
        <v>560</v>
      </c>
    </row>
    <row r="7" spans="1:7" s="95" customFormat="1" ht="15" customHeight="1">
      <c r="A7" s="206" t="s">
        <v>941</v>
      </c>
      <c r="B7" s="94"/>
      <c r="C7" s="94"/>
      <c r="D7" s="290">
        <f>SUM(D8:D22)</f>
        <v>3249</v>
      </c>
      <c r="E7" s="290">
        <f>SUM(E8:E22)</f>
        <v>314</v>
      </c>
      <c r="F7" s="290">
        <f>+E7+D7</f>
        <v>3563</v>
      </c>
      <c r="G7" s="94"/>
    </row>
    <row r="8" spans="1:7" s="95" customFormat="1" ht="15" customHeight="1">
      <c r="A8" s="94"/>
      <c r="B8" s="706">
        <v>101</v>
      </c>
      <c r="C8" s="105" t="s">
        <v>36</v>
      </c>
      <c r="D8" s="708">
        <v>902</v>
      </c>
      <c r="E8" s="708">
        <v>104</v>
      </c>
      <c r="F8" s="710">
        <f>+E8+D8</f>
        <v>1006</v>
      </c>
    </row>
    <row r="9" spans="1:7" s="95" customFormat="1" ht="15" customHeight="1">
      <c r="A9" s="94"/>
      <c r="B9" s="706"/>
      <c r="C9" s="106" t="s">
        <v>592</v>
      </c>
      <c r="D9" s="709"/>
      <c r="E9" s="709"/>
      <c r="F9" s="711"/>
    </row>
    <row r="10" spans="1:7" s="95" customFormat="1" ht="15" customHeight="1">
      <c r="A10" s="94"/>
      <c r="B10" s="706">
        <f>+B8+1</f>
        <v>102</v>
      </c>
      <c r="C10" s="105" t="s">
        <v>37</v>
      </c>
      <c r="D10" s="708">
        <v>441</v>
      </c>
      <c r="E10" s="708">
        <v>33</v>
      </c>
      <c r="F10" s="710">
        <f>+E10+D10</f>
        <v>474</v>
      </c>
    </row>
    <row r="11" spans="1:7" s="95" customFormat="1" ht="15" customHeight="1">
      <c r="A11" s="94"/>
      <c r="B11" s="706"/>
      <c r="C11" s="106" t="s">
        <v>593</v>
      </c>
      <c r="D11" s="709"/>
      <c r="E11" s="709"/>
      <c r="F11" s="711"/>
    </row>
    <row r="12" spans="1:7" s="95" customFormat="1" ht="15" customHeight="1">
      <c r="A12" s="94"/>
      <c r="B12" s="706">
        <f>+B10+1</f>
        <v>103</v>
      </c>
      <c r="C12" s="105" t="s">
        <v>38</v>
      </c>
      <c r="D12" s="708">
        <v>594</v>
      </c>
      <c r="E12" s="708">
        <v>40</v>
      </c>
      <c r="F12" s="710">
        <f>+E12+D12</f>
        <v>634</v>
      </c>
    </row>
    <row r="13" spans="1:7" s="95" customFormat="1" ht="15" customHeight="1">
      <c r="A13" s="94"/>
      <c r="B13" s="706"/>
      <c r="C13" s="106" t="s">
        <v>39</v>
      </c>
      <c r="D13" s="709"/>
      <c r="E13" s="709"/>
      <c r="F13" s="711"/>
    </row>
    <row r="14" spans="1:7" s="95" customFormat="1" ht="15" customHeight="1">
      <c r="A14" s="94"/>
      <c r="B14" s="706">
        <f>+B12+1</f>
        <v>104</v>
      </c>
      <c r="C14" s="105" t="s">
        <v>1165</v>
      </c>
      <c r="D14" s="708">
        <v>419</v>
      </c>
      <c r="E14" s="708">
        <v>16</v>
      </c>
      <c r="F14" s="710">
        <f>+E14+D14</f>
        <v>435</v>
      </c>
    </row>
    <row r="15" spans="1:7" s="95" customFormat="1" ht="15" customHeight="1">
      <c r="A15" s="94"/>
      <c r="B15" s="706"/>
      <c r="C15" s="106" t="s">
        <v>594</v>
      </c>
      <c r="D15" s="709"/>
      <c r="E15" s="709"/>
      <c r="F15" s="711"/>
    </row>
    <row r="16" spans="1:7" s="95" customFormat="1" ht="30" customHeight="1">
      <c r="A16" s="94"/>
      <c r="B16" s="706">
        <f>+B14+1</f>
        <v>105</v>
      </c>
      <c r="C16" s="104" t="s">
        <v>40</v>
      </c>
      <c r="D16" s="708">
        <v>118</v>
      </c>
      <c r="E16" s="708">
        <v>8</v>
      </c>
      <c r="F16" s="710">
        <f>+E16+D16</f>
        <v>126</v>
      </c>
    </row>
    <row r="17" spans="1:6" s="95" customFormat="1" ht="15" customHeight="1">
      <c r="A17" s="94"/>
      <c r="B17" s="706"/>
      <c r="C17" s="301" t="s">
        <v>41</v>
      </c>
      <c r="D17" s="709"/>
      <c r="E17" s="709"/>
      <c r="F17" s="711"/>
    </row>
    <row r="18" spans="1:6" s="95" customFormat="1" ht="15" customHeight="1">
      <c r="A18" s="94"/>
      <c r="B18" s="706">
        <f>+B16+1</f>
        <v>106</v>
      </c>
      <c r="C18" s="105" t="s">
        <v>42</v>
      </c>
      <c r="D18" s="708">
        <v>36</v>
      </c>
      <c r="E18" s="708">
        <v>73</v>
      </c>
      <c r="F18" s="710">
        <f>+E18+D18</f>
        <v>109</v>
      </c>
    </row>
    <row r="19" spans="1:6" s="95" customFormat="1" ht="15" customHeight="1">
      <c r="A19" s="94"/>
      <c r="B19" s="706"/>
      <c r="C19" s="106" t="s">
        <v>43</v>
      </c>
      <c r="D19" s="709"/>
      <c r="E19" s="709"/>
      <c r="F19" s="711"/>
    </row>
    <row r="20" spans="1:6" s="95" customFormat="1" ht="15" customHeight="1">
      <c r="A20" s="94"/>
      <c r="B20" s="304">
        <f>+B18+1</f>
        <v>107</v>
      </c>
      <c r="C20" s="105" t="s">
        <v>234</v>
      </c>
      <c r="D20" s="101">
        <v>16</v>
      </c>
      <c r="E20" s="101">
        <v>1</v>
      </c>
      <c r="F20" s="102">
        <f>+E20+D20</f>
        <v>17</v>
      </c>
    </row>
    <row r="21" spans="1:6" s="95" customFormat="1" ht="30" customHeight="1">
      <c r="A21" s="94"/>
      <c r="B21" s="706">
        <f>+B20+1</f>
        <v>108</v>
      </c>
      <c r="C21" s="104" t="s">
        <v>44</v>
      </c>
      <c r="D21" s="708">
        <v>723</v>
      </c>
      <c r="E21" s="708">
        <v>39</v>
      </c>
      <c r="F21" s="710">
        <f>+E21+D21</f>
        <v>762</v>
      </c>
    </row>
    <row r="22" spans="1:6" s="95" customFormat="1" ht="15" customHeight="1">
      <c r="A22" s="94"/>
      <c r="B22" s="706"/>
      <c r="C22" s="106" t="s">
        <v>45</v>
      </c>
      <c r="D22" s="709"/>
      <c r="E22" s="709"/>
      <c r="F22" s="711"/>
    </row>
    <row r="23" spans="1:6" s="95" customFormat="1" ht="15" customHeight="1">
      <c r="A23" s="100" t="s">
        <v>942</v>
      </c>
      <c r="B23" s="302"/>
      <c r="C23" s="94"/>
      <c r="D23" s="290">
        <f>+D24</f>
        <v>162</v>
      </c>
      <c r="E23" s="290">
        <f>+E24</f>
        <v>8</v>
      </c>
      <c r="F23" s="290">
        <f>+E23+D23</f>
        <v>170</v>
      </c>
    </row>
    <row r="24" spans="1:6" s="95" customFormat="1" ht="15" customHeight="1">
      <c r="A24" s="94"/>
      <c r="B24" s="725">
        <v>201</v>
      </c>
      <c r="C24" s="105" t="s">
        <v>46</v>
      </c>
      <c r="D24" s="708">
        <v>162</v>
      </c>
      <c r="E24" s="708">
        <v>8</v>
      </c>
      <c r="F24" s="707">
        <f>+E24+D24</f>
        <v>170</v>
      </c>
    </row>
    <row r="25" spans="1:6" s="95" customFormat="1" ht="15" customHeight="1">
      <c r="A25" s="94"/>
      <c r="B25" s="725"/>
      <c r="C25" s="106" t="s">
        <v>47</v>
      </c>
      <c r="D25" s="709"/>
      <c r="E25" s="708"/>
      <c r="F25" s="707"/>
    </row>
    <row r="26" spans="1:6" s="95" customFormat="1" ht="15" customHeight="1">
      <c r="A26" s="100" t="s">
        <v>960</v>
      </c>
      <c r="B26" s="302"/>
      <c r="C26" s="94"/>
      <c r="D26" s="290">
        <f>SUM(D27:D32)</f>
        <v>7770</v>
      </c>
      <c r="E26" s="290">
        <f>SUM(E27:E32)</f>
        <v>771</v>
      </c>
      <c r="F26" s="290">
        <f>+E26+D26</f>
        <v>8541</v>
      </c>
    </row>
    <row r="27" spans="1:6" s="95" customFormat="1" ht="36.75" customHeight="1">
      <c r="A27" s="94"/>
      <c r="B27" s="706">
        <v>301</v>
      </c>
      <c r="C27" s="104" t="s">
        <v>48</v>
      </c>
      <c r="D27" s="708">
        <v>2925</v>
      </c>
      <c r="E27" s="708">
        <v>132</v>
      </c>
      <c r="F27" s="710">
        <f>+E27+D27</f>
        <v>3057</v>
      </c>
    </row>
    <row r="28" spans="1:6" s="95" customFormat="1" ht="23.25" customHeight="1">
      <c r="A28" s="94"/>
      <c r="B28" s="706"/>
      <c r="C28" s="301" t="s">
        <v>595</v>
      </c>
      <c r="D28" s="709"/>
      <c r="E28" s="709"/>
      <c r="F28" s="711"/>
    </row>
    <row r="29" spans="1:6" s="95" customFormat="1" ht="15" customHeight="1">
      <c r="A29" s="94"/>
      <c r="B29" s="706">
        <v>302</v>
      </c>
      <c r="C29" s="105" t="s">
        <v>615</v>
      </c>
      <c r="D29" s="708">
        <v>21</v>
      </c>
      <c r="E29" s="708">
        <v>2</v>
      </c>
      <c r="F29" s="710">
        <f>+E29+D29</f>
        <v>23</v>
      </c>
    </row>
    <row r="30" spans="1:6" s="95" customFormat="1" ht="1.5" customHeight="1">
      <c r="A30" s="94"/>
      <c r="B30" s="706"/>
      <c r="C30" s="106"/>
      <c r="D30" s="709"/>
      <c r="E30" s="709"/>
      <c r="F30" s="711"/>
    </row>
    <row r="31" spans="1:6" s="95" customFormat="1" ht="14.25" customHeight="1">
      <c r="A31" s="94"/>
      <c r="B31" s="706">
        <v>303</v>
      </c>
      <c r="C31" s="105" t="s">
        <v>616</v>
      </c>
      <c r="D31" s="708">
        <v>4824</v>
      </c>
      <c r="E31" s="708">
        <v>637</v>
      </c>
      <c r="F31" s="710">
        <f>+E31+D31</f>
        <v>5461</v>
      </c>
    </row>
    <row r="32" spans="1:6" s="95" customFormat="1" ht="12" hidden="1" customHeight="1">
      <c r="A32" s="94"/>
      <c r="B32" s="706"/>
      <c r="C32" s="106"/>
      <c r="D32" s="709"/>
      <c r="E32" s="709"/>
      <c r="F32" s="711"/>
    </row>
    <row r="33" spans="1:6" s="95" customFormat="1" ht="15" customHeight="1">
      <c r="A33" s="100" t="s">
        <v>943</v>
      </c>
      <c r="B33" s="302"/>
      <c r="C33" s="94"/>
      <c r="D33" s="707">
        <v>12325</v>
      </c>
      <c r="E33" s="707">
        <v>1076</v>
      </c>
      <c r="F33" s="707">
        <f>+E33+D33</f>
        <v>13401</v>
      </c>
    </row>
    <row r="34" spans="1:6" s="95" customFormat="1" ht="0.75" customHeight="1">
      <c r="A34" s="100" t="s">
        <v>614</v>
      </c>
      <c r="B34" s="302"/>
      <c r="C34" s="94"/>
      <c r="D34" s="713"/>
      <c r="E34" s="713"/>
      <c r="F34" s="707"/>
    </row>
    <row r="35" spans="1:6" s="95" customFormat="1" ht="15" customHeight="1">
      <c r="A35" s="100" t="s">
        <v>944</v>
      </c>
      <c r="B35" s="302"/>
      <c r="C35" s="94"/>
      <c r="D35" s="707">
        <f>+D37+D38+D40+D42</f>
        <v>637</v>
      </c>
      <c r="E35" s="707">
        <f>+E37+E38+E40+E42</f>
        <v>28</v>
      </c>
      <c r="F35" s="707">
        <f>+E35+D35</f>
        <v>665</v>
      </c>
    </row>
    <row r="36" spans="1:6" s="95" customFormat="1" ht="0.75" customHeight="1">
      <c r="A36" s="100" t="s">
        <v>558</v>
      </c>
      <c r="B36" s="302"/>
      <c r="C36" s="94"/>
      <c r="D36" s="713"/>
      <c r="E36" s="713"/>
      <c r="F36" s="707"/>
    </row>
    <row r="37" spans="1:6" s="95" customFormat="1" ht="15" customHeight="1">
      <c r="A37" s="94"/>
      <c r="B37" s="304">
        <v>501</v>
      </c>
      <c r="C37" s="105" t="s">
        <v>235</v>
      </c>
      <c r="D37" s="101">
        <v>46</v>
      </c>
      <c r="E37" s="101">
        <v>4</v>
      </c>
      <c r="F37" s="102">
        <f>+E37+D37</f>
        <v>50</v>
      </c>
    </row>
    <row r="38" spans="1:6" s="95" customFormat="1" ht="12" customHeight="1">
      <c r="A38" s="94"/>
      <c r="B38" s="706">
        <v>502</v>
      </c>
      <c r="C38" s="105" t="s">
        <v>49</v>
      </c>
      <c r="D38" s="708">
        <v>387</v>
      </c>
      <c r="E38" s="708">
        <v>14</v>
      </c>
      <c r="F38" s="710">
        <f>+E38+D38</f>
        <v>401</v>
      </c>
    </row>
    <row r="39" spans="1:6" s="95" customFormat="1" ht="12" customHeight="1">
      <c r="A39" s="94"/>
      <c r="B39" s="706"/>
      <c r="C39" s="106" t="s">
        <v>50</v>
      </c>
      <c r="D39" s="709"/>
      <c r="E39" s="709"/>
      <c r="F39" s="711"/>
    </row>
    <row r="40" spans="1:6" s="95" customFormat="1" ht="12" customHeight="1">
      <c r="A40" s="94"/>
      <c r="B40" s="706">
        <v>503</v>
      </c>
      <c r="C40" s="105" t="s">
        <v>51</v>
      </c>
      <c r="D40" s="708">
        <v>197</v>
      </c>
      <c r="E40" s="708">
        <v>10</v>
      </c>
      <c r="F40" s="710">
        <f>+E40+D40</f>
        <v>207</v>
      </c>
    </row>
    <row r="41" spans="1:6" s="95" customFormat="1" ht="12" customHeight="1">
      <c r="A41" s="94"/>
      <c r="B41" s="706"/>
      <c r="C41" s="106" t="s">
        <v>52</v>
      </c>
      <c r="D41" s="709"/>
      <c r="E41" s="709"/>
      <c r="F41" s="711"/>
    </row>
    <row r="42" spans="1:6" s="95" customFormat="1" ht="12" customHeight="1">
      <c r="A42" s="94"/>
      <c r="B42" s="706">
        <v>504</v>
      </c>
      <c r="C42" s="105" t="s">
        <v>617</v>
      </c>
      <c r="D42" s="708">
        <v>7</v>
      </c>
      <c r="E42" s="708">
        <v>0</v>
      </c>
      <c r="F42" s="710">
        <f>+E42+D42</f>
        <v>7</v>
      </c>
    </row>
    <row r="43" spans="1:6" s="95" customFormat="1" ht="1.5" customHeight="1">
      <c r="A43" s="94"/>
      <c r="B43" s="706"/>
      <c r="C43" s="106"/>
      <c r="D43" s="709"/>
      <c r="E43" s="709"/>
      <c r="F43" s="711"/>
    </row>
    <row r="44" spans="1:6" s="95" customFormat="1" ht="15" customHeight="1">
      <c r="A44" s="100" t="s">
        <v>945</v>
      </c>
      <c r="B44" s="302"/>
      <c r="C44" s="94"/>
      <c r="D44" s="707">
        <f>+D46+D48+D50+D52</f>
        <v>898</v>
      </c>
      <c r="E44" s="707">
        <f>+E46+E48+E50+E52</f>
        <v>114</v>
      </c>
      <c r="F44" s="707">
        <f>+E44+D44</f>
        <v>1012</v>
      </c>
    </row>
    <row r="45" spans="1:6" s="95" customFormat="1" ht="15" customHeight="1">
      <c r="A45" s="100" t="s">
        <v>101</v>
      </c>
      <c r="B45" s="302"/>
      <c r="C45" s="94"/>
      <c r="D45" s="713"/>
      <c r="E45" s="713"/>
      <c r="F45" s="707"/>
    </row>
    <row r="46" spans="1:6" s="95" customFormat="1" ht="15" customHeight="1">
      <c r="A46" s="94"/>
      <c r="B46" s="706">
        <v>601</v>
      </c>
      <c r="C46" s="105" t="s">
        <v>171</v>
      </c>
      <c r="D46" s="708">
        <v>145</v>
      </c>
      <c r="E46" s="708">
        <v>14</v>
      </c>
      <c r="F46" s="710">
        <f>+E46+D46</f>
        <v>159</v>
      </c>
    </row>
    <row r="47" spans="1:6" s="95" customFormat="1" ht="15" customHeight="1">
      <c r="A47" s="94"/>
      <c r="B47" s="706"/>
      <c r="C47" s="106" t="s">
        <v>53</v>
      </c>
      <c r="D47" s="709"/>
      <c r="E47" s="709"/>
      <c r="F47" s="711"/>
    </row>
    <row r="48" spans="1:6" s="95" customFormat="1" ht="15" customHeight="1">
      <c r="A48" s="94"/>
      <c r="B48" s="706">
        <v>602</v>
      </c>
      <c r="C48" s="105" t="s">
        <v>54</v>
      </c>
      <c r="D48" s="708">
        <v>21</v>
      </c>
      <c r="E48" s="708">
        <v>2</v>
      </c>
      <c r="F48" s="710">
        <f>+E48+D48</f>
        <v>23</v>
      </c>
    </row>
    <row r="49" spans="1:6" s="95" customFormat="1" ht="15" customHeight="1">
      <c r="A49" s="94"/>
      <c r="B49" s="706"/>
      <c r="C49" s="106" t="s">
        <v>55</v>
      </c>
      <c r="D49" s="709"/>
      <c r="E49" s="709"/>
      <c r="F49" s="711"/>
    </row>
    <row r="50" spans="1:6" s="95" customFormat="1" ht="15" customHeight="1">
      <c r="A50" s="94"/>
      <c r="B50" s="706">
        <v>603</v>
      </c>
      <c r="C50" s="105" t="s">
        <v>56</v>
      </c>
      <c r="D50" s="708">
        <v>678</v>
      </c>
      <c r="E50" s="708">
        <v>89</v>
      </c>
      <c r="F50" s="710">
        <f>+E50+D50</f>
        <v>767</v>
      </c>
    </row>
    <row r="51" spans="1:6" s="95" customFormat="1" ht="15" customHeight="1">
      <c r="A51" s="94"/>
      <c r="B51" s="706"/>
      <c r="C51" s="106" t="s">
        <v>57</v>
      </c>
      <c r="D51" s="709"/>
      <c r="E51" s="709"/>
      <c r="F51" s="711"/>
    </row>
    <row r="52" spans="1:6" s="95" customFormat="1" ht="15" customHeight="1">
      <c r="A52" s="94"/>
      <c r="B52" s="706">
        <v>604</v>
      </c>
      <c r="C52" s="105" t="s">
        <v>58</v>
      </c>
      <c r="D52" s="708">
        <v>54</v>
      </c>
      <c r="E52" s="708">
        <v>9</v>
      </c>
      <c r="F52" s="710">
        <f>+E52+D52</f>
        <v>63</v>
      </c>
    </row>
    <row r="53" spans="1:6" s="95" customFormat="1" ht="15" customHeight="1">
      <c r="A53" s="94"/>
      <c r="B53" s="706"/>
      <c r="C53" s="106" t="s">
        <v>59</v>
      </c>
      <c r="D53" s="709"/>
      <c r="E53" s="709"/>
      <c r="F53" s="711"/>
    </row>
    <row r="54" spans="1:6" s="95" customFormat="1" ht="15" customHeight="1">
      <c r="A54" s="100" t="s">
        <v>946</v>
      </c>
      <c r="B54" s="302"/>
      <c r="C54" s="94"/>
      <c r="D54" s="707">
        <f>+D56+D58+D60+D62</f>
        <v>10628</v>
      </c>
      <c r="E54" s="707">
        <f>+E56+E58+E60+E62</f>
        <v>460</v>
      </c>
      <c r="F54" s="707">
        <f>+E54+D54</f>
        <v>11088</v>
      </c>
    </row>
    <row r="55" spans="1:6" s="95" customFormat="1" ht="1.5" customHeight="1">
      <c r="A55" s="100" t="s">
        <v>558</v>
      </c>
      <c r="B55" s="302"/>
      <c r="C55" s="94"/>
      <c r="D55" s="713"/>
      <c r="E55" s="713"/>
      <c r="F55" s="707"/>
    </row>
    <row r="56" spans="1:6" s="95" customFormat="1" ht="15" customHeight="1">
      <c r="A56" s="94"/>
      <c r="B56" s="706">
        <v>701</v>
      </c>
      <c r="C56" s="105" t="s">
        <v>60</v>
      </c>
      <c r="D56" s="726">
        <v>1508</v>
      </c>
      <c r="E56" s="726">
        <v>23</v>
      </c>
      <c r="F56" s="710">
        <f>+E56+D56</f>
        <v>1531</v>
      </c>
    </row>
    <row r="57" spans="1:6" s="95" customFormat="1" ht="15" customHeight="1">
      <c r="A57" s="94"/>
      <c r="B57" s="706"/>
      <c r="C57" s="106" t="s">
        <v>61</v>
      </c>
      <c r="D57" s="727"/>
      <c r="E57" s="727"/>
      <c r="F57" s="711"/>
    </row>
    <row r="58" spans="1:6" s="95" customFormat="1" ht="15" customHeight="1">
      <c r="A58" s="94"/>
      <c r="B58" s="706">
        <v>702</v>
      </c>
      <c r="C58" s="105" t="s">
        <v>62</v>
      </c>
      <c r="D58" s="708">
        <v>404</v>
      </c>
      <c r="E58" s="708">
        <v>0</v>
      </c>
      <c r="F58" s="710">
        <f>+E58+D58</f>
        <v>404</v>
      </c>
    </row>
    <row r="59" spans="1:6" s="95" customFormat="1" ht="15" customHeight="1">
      <c r="A59" s="94"/>
      <c r="B59" s="706"/>
      <c r="C59" s="106" t="s">
        <v>63</v>
      </c>
      <c r="D59" s="709"/>
      <c r="E59" s="708"/>
      <c r="F59" s="711"/>
    </row>
    <row r="60" spans="1:6" s="95" customFormat="1" ht="15" customHeight="1">
      <c r="A60" s="94"/>
      <c r="B60" s="706">
        <v>703</v>
      </c>
      <c r="C60" s="105" t="s">
        <v>64</v>
      </c>
      <c r="D60" s="726">
        <v>5364</v>
      </c>
      <c r="E60" s="726">
        <v>268</v>
      </c>
      <c r="F60" s="710">
        <f>+E60+D60</f>
        <v>5632</v>
      </c>
    </row>
    <row r="61" spans="1:6" s="95" customFormat="1" ht="15" customHeight="1">
      <c r="A61" s="94"/>
      <c r="B61" s="706"/>
      <c r="C61" s="106" t="s">
        <v>65</v>
      </c>
      <c r="D61" s="727"/>
      <c r="E61" s="727"/>
      <c r="F61" s="711"/>
    </row>
    <row r="62" spans="1:6" s="95" customFormat="1" ht="15" customHeight="1">
      <c r="A62" s="94"/>
      <c r="B62" s="706">
        <v>704</v>
      </c>
      <c r="C62" s="105" t="s">
        <v>66</v>
      </c>
      <c r="D62" s="726">
        <v>3352</v>
      </c>
      <c r="E62" s="726">
        <v>169</v>
      </c>
      <c r="F62" s="710">
        <f>+E62+D62</f>
        <v>3521</v>
      </c>
    </row>
    <row r="63" spans="1:6" s="95" customFormat="1" ht="15" customHeight="1">
      <c r="A63" s="207"/>
      <c r="B63" s="712"/>
      <c r="C63" s="295" t="s">
        <v>67</v>
      </c>
      <c r="D63" s="728"/>
      <c r="E63" s="728"/>
      <c r="F63" s="729"/>
    </row>
    <row r="64" spans="1:6" s="95" customFormat="1" ht="12" customHeight="1">
      <c r="A64" s="94"/>
      <c r="B64" s="304"/>
      <c r="C64" s="106"/>
      <c r="D64" s="297"/>
      <c r="E64" s="737" t="s">
        <v>784</v>
      </c>
      <c r="F64" s="737"/>
    </row>
    <row r="65" spans="1:7" s="95" customFormat="1" ht="18" customHeight="1">
      <c r="A65" s="717" t="s">
        <v>940</v>
      </c>
      <c r="B65" s="718"/>
      <c r="C65" s="714" t="s">
        <v>947</v>
      </c>
      <c r="D65" s="735">
        <f>+D4</f>
        <v>2012</v>
      </c>
      <c r="E65" s="736"/>
      <c r="F65" s="736"/>
      <c r="G65" s="94"/>
    </row>
    <row r="66" spans="1:7" s="95" customFormat="1" ht="18" customHeight="1">
      <c r="A66" s="719"/>
      <c r="B66" s="720"/>
      <c r="C66" s="733"/>
      <c r="D66" s="298" t="s">
        <v>34</v>
      </c>
      <c r="E66" s="298" t="s">
        <v>33</v>
      </c>
      <c r="F66" s="303" t="s">
        <v>35</v>
      </c>
      <c r="G66" s="94"/>
    </row>
    <row r="67" spans="1:7" s="95" customFormat="1" ht="18" customHeight="1">
      <c r="A67" s="721"/>
      <c r="B67" s="722"/>
      <c r="C67" s="734"/>
      <c r="D67" s="414" t="s">
        <v>562</v>
      </c>
      <c r="E67" s="414" t="s">
        <v>561</v>
      </c>
      <c r="F67" s="416" t="s">
        <v>560</v>
      </c>
      <c r="G67" s="94"/>
    </row>
    <row r="68" spans="1:7" s="95" customFormat="1" ht="15" customHeight="1">
      <c r="A68" s="100" t="s">
        <v>948</v>
      </c>
      <c r="B68" s="94"/>
      <c r="C68" s="94"/>
      <c r="D68" s="707">
        <f>+D70+D72+D74+D76+D77+D79+D80+D82+D84</f>
        <v>17992</v>
      </c>
      <c r="E68" s="707">
        <f>+E70+E72+E74+E76+E77+E79+E80+E82+E84</f>
        <v>1587</v>
      </c>
      <c r="F68" s="707">
        <f>+E68+D68</f>
        <v>19579</v>
      </c>
    </row>
    <row r="69" spans="1:7" s="95" customFormat="1" ht="15" customHeight="1">
      <c r="A69" s="100" t="s">
        <v>102</v>
      </c>
      <c r="B69" s="94"/>
      <c r="C69" s="94"/>
      <c r="D69" s="707"/>
      <c r="E69" s="707"/>
      <c r="F69" s="707"/>
    </row>
    <row r="70" spans="1:7" s="95" customFormat="1" ht="15" customHeight="1">
      <c r="A70" s="94"/>
      <c r="B70" s="304">
        <v>801</v>
      </c>
      <c r="C70" s="105" t="s">
        <v>68</v>
      </c>
      <c r="D70" s="708">
        <v>4067</v>
      </c>
      <c r="E70" s="708">
        <v>313</v>
      </c>
      <c r="F70" s="710">
        <f>+E70+D70</f>
        <v>4380</v>
      </c>
    </row>
    <row r="71" spans="1:7" s="95" customFormat="1" ht="15" customHeight="1">
      <c r="A71" s="94"/>
      <c r="B71" s="304"/>
      <c r="C71" s="106" t="s">
        <v>69</v>
      </c>
      <c r="D71" s="708"/>
      <c r="E71" s="708"/>
      <c r="F71" s="710"/>
    </row>
    <row r="72" spans="1:7" s="95" customFormat="1" ht="24.75" customHeight="1">
      <c r="A72" s="94"/>
      <c r="B72" s="304">
        <v>802</v>
      </c>
      <c r="C72" s="104" t="s">
        <v>70</v>
      </c>
      <c r="D72" s="708">
        <v>1088</v>
      </c>
      <c r="E72" s="708">
        <v>51</v>
      </c>
      <c r="F72" s="710">
        <f>+E72+D72</f>
        <v>1139</v>
      </c>
    </row>
    <row r="73" spans="1:7" s="95" customFormat="1" ht="15" customHeight="1">
      <c r="A73" s="94"/>
      <c r="B73" s="304"/>
      <c r="C73" s="106" t="s">
        <v>71</v>
      </c>
      <c r="D73" s="708"/>
      <c r="E73" s="708"/>
      <c r="F73" s="710"/>
    </row>
    <row r="74" spans="1:7" s="95" customFormat="1" ht="15" customHeight="1">
      <c r="A74" s="94"/>
      <c r="B74" s="304">
        <v>803</v>
      </c>
      <c r="C74" s="104" t="s">
        <v>72</v>
      </c>
      <c r="D74" s="708">
        <v>1512</v>
      </c>
      <c r="E74" s="708">
        <v>120</v>
      </c>
      <c r="F74" s="710">
        <f>+E74+D74</f>
        <v>1632</v>
      </c>
    </row>
    <row r="75" spans="1:7" s="95" customFormat="1" ht="15" customHeight="1">
      <c r="A75" s="94"/>
      <c r="B75" s="304"/>
      <c r="C75" s="106" t="s">
        <v>73</v>
      </c>
      <c r="D75" s="708"/>
      <c r="E75" s="708"/>
      <c r="F75" s="710"/>
    </row>
    <row r="76" spans="1:7" s="95" customFormat="1" ht="15" customHeight="1">
      <c r="A76" s="94"/>
      <c r="B76" s="304">
        <v>804</v>
      </c>
      <c r="C76" s="105" t="s">
        <v>236</v>
      </c>
      <c r="D76" s="101">
        <v>1027</v>
      </c>
      <c r="E76" s="101">
        <v>44</v>
      </c>
      <c r="F76" s="102">
        <f>+E76+D76</f>
        <v>1071</v>
      </c>
    </row>
    <row r="77" spans="1:7" s="95" customFormat="1" ht="23.25" customHeight="1">
      <c r="A77" s="94"/>
      <c r="B77" s="304">
        <v>805</v>
      </c>
      <c r="C77" s="104" t="s">
        <v>74</v>
      </c>
      <c r="D77" s="708">
        <v>1004</v>
      </c>
      <c r="E77" s="708">
        <v>40</v>
      </c>
      <c r="F77" s="710">
        <f>+E77+D77</f>
        <v>1044</v>
      </c>
    </row>
    <row r="78" spans="1:7" s="95" customFormat="1" ht="24.75" customHeight="1">
      <c r="A78" s="94"/>
      <c r="B78" s="304"/>
      <c r="C78" s="301" t="s">
        <v>75</v>
      </c>
      <c r="D78" s="708"/>
      <c r="E78" s="708"/>
      <c r="F78" s="710"/>
    </row>
    <row r="79" spans="1:7" s="95" customFormat="1" ht="15" customHeight="1">
      <c r="A79" s="94"/>
      <c r="B79" s="304">
        <v>806</v>
      </c>
      <c r="C79" s="105" t="s">
        <v>237</v>
      </c>
      <c r="D79" s="101">
        <v>2401</v>
      </c>
      <c r="E79" s="101">
        <v>173</v>
      </c>
      <c r="F79" s="102">
        <f>+E79+D79</f>
        <v>2574</v>
      </c>
    </row>
    <row r="80" spans="1:7" s="95" customFormat="1" ht="15" customHeight="1">
      <c r="A80" s="94"/>
      <c r="B80" s="304">
        <v>807</v>
      </c>
      <c r="C80" s="105" t="s">
        <v>76</v>
      </c>
      <c r="D80" s="708">
        <v>602</v>
      </c>
      <c r="E80" s="708">
        <v>43</v>
      </c>
      <c r="F80" s="710">
        <f>+E80+D80</f>
        <v>645</v>
      </c>
    </row>
    <row r="81" spans="1:6" s="95" customFormat="1" ht="15" customHeight="1">
      <c r="A81" s="94"/>
      <c r="B81" s="304"/>
      <c r="C81" s="106" t="s">
        <v>77</v>
      </c>
      <c r="D81" s="708"/>
      <c r="E81" s="708"/>
      <c r="F81" s="710"/>
    </row>
    <row r="82" spans="1:6" s="95" customFormat="1" ht="15" customHeight="1">
      <c r="A82" s="94"/>
      <c r="B82" s="304">
        <v>808</v>
      </c>
      <c r="C82" s="105" t="s">
        <v>78</v>
      </c>
      <c r="D82" s="708">
        <v>710</v>
      </c>
      <c r="E82" s="708">
        <v>68</v>
      </c>
      <c r="F82" s="710">
        <f>+E82+D82</f>
        <v>778</v>
      </c>
    </row>
    <row r="83" spans="1:6" s="95" customFormat="1" ht="15" customHeight="1">
      <c r="A83" s="94"/>
      <c r="B83" s="304"/>
      <c r="C83" s="106" t="s">
        <v>79</v>
      </c>
      <c r="D83" s="708"/>
      <c r="E83" s="708"/>
      <c r="F83" s="710"/>
    </row>
    <row r="84" spans="1:6" s="95" customFormat="1" ht="15" customHeight="1">
      <c r="A84" s="94"/>
      <c r="B84" s="304">
        <v>809</v>
      </c>
      <c r="C84" s="105" t="s">
        <v>80</v>
      </c>
      <c r="D84" s="708">
        <v>5581</v>
      </c>
      <c r="E84" s="708">
        <v>735</v>
      </c>
      <c r="F84" s="710">
        <f>+E84+D84</f>
        <v>6316</v>
      </c>
    </row>
    <row r="85" spans="1:6" s="95" customFormat="1" ht="15" customHeight="1">
      <c r="A85" s="94"/>
      <c r="B85" s="304"/>
      <c r="C85" s="106" t="s">
        <v>585</v>
      </c>
      <c r="D85" s="708"/>
      <c r="E85" s="708"/>
      <c r="F85" s="710"/>
    </row>
    <row r="86" spans="1:6" s="95" customFormat="1" ht="15" customHeight="1">
      <c r="A86" s="100" t="s">
        <v>949</v>
      </c>
      <c r="B86" s="94"/>
      <c r="C86" s="94"/>
      <c r="D86" s="707">
        <v>438</v>
      </c>
      <c r="E86" s="707">
        <v>21</v>
      </c>
      <c r="F86" s="707">
        <f>+E86+D86</f>
        <v>459</v>
      </c>
    </row>
    <row r="87" spans="1:6" s="95" customFormat="1" ht="3" customHeight="1">
      <c r="A87" s="100"/>
      <c r="B87" s="94"/>
      <c r="C87" s="94"/>
      <c r="D87" s="707"/>
      <c r="E87" s="707"/>
      <c r="F87" s="707"/>
    </row>
    <row r="88" spans="1:6" s="95" customFormat="1" ht="15" customHeight="1">
      <c r="A88" s="100" t="s">
        <v>950</v>
      </c>
      <c r="B88" s="94"/>
      <c r="C88" s="94"/>
      <c r="D88" s="707">
        <f>+D90+D91+D93+D95</f>
        <v>861</v>
      </c>
      <c r="E88" s="707">
        <f>+E90+E91+E93+E95</f>
        <v>58</v>
      </c>
      <c r="F88" s="707">
        <f>+E88+D88</f>
        <v>919</v>
      </c>
    </row>
    <row r="89" spans="1:6" s="95" customFormat="1" ht="15" customHeight="1">
      <c r="A89" s="100" t="s">
        <v>103</v>
      </c>
      <c r="B89" s="94"/>
      <c r="C89" s="94"/>
      <c r="D89" s="707"/>
      <c r="E89" s="707"/>
      <c r="F89" s="707"/>
    </row>
    <row r="90" spans="1:6" s="95" customFormat="1" ht="15" customHeight="1">
      <c r="A90" s="94"/>
      <c r="B90" s="304">
        <v>1001</v>
      </c>
      <c r="C90" s="105" t="s">
        <v>238</v>
      </c>
      <c r="D90" s="101">
        <v>375</v>
      </c>
      <c r="E90" s="101">
        <v>18</v>
      </c>
      <c r="F90" s="102">
        <f>+E90+D90</f>
        <v>393</v>
      </c>
    </row>
    <row r="91" spans="1:6" s="95" customFormat="1" ht="15" customHeight="1">
      <c r="A91" s="94"/>
      <c r="B91" s="304">
        <v>1002</v>
      </c>
      <c r="C91" s="105" t="s">
        <v>90</v>
      </c>
      <c r="D91" s="708">
        <v>164</v>
      </c>
      <c r="E91" s="708">
        <v>19</v>
      </c>
      <c r="F91" s="710">
        <f>+E91+D91</f>
        <v>183</v>
      </c>
    </row>
    <row r="92" spans="1:6" s="95" customFormat="1" ht="12.95" customHeight="1">
      <c r="A92" s="94"/>
      <c r="B92" s="304"/>
      <c r="C92" s="106" t="s">
        <v>91</v>
      </c>
      <c r="D92" s="708"/>
      <c r="E92" s="708"/>
      <c r="F92" s="710"/>
    </row>
    <row r="93" spans="1:6" s="95" customFormat="1" ht="12.95" customHeight="1">
      <c r="A93" s="94"/>
      <c r="B93" s="304">
        <v>1003</v>
      </c>
      <c r="C93" s="105" t="s">
        <v>92</v>
      </c>
      <c r="D93" s="708">
        <v>91</v>
      </c>
      <c r="E93" s="708">
        <v>5</v>
      </c>
      <c r="F93" s="710">
        <f>+E93+D93</f>
        <v>96</v>
      </c>
    </row>
    <row r="94" spans="1:6" s="95" customFormat="1" ht="12.95" customHeight="1">
      <c r="A94" s="94"/>
      <c r="B94" s="304"/>
      <c r="C94" s="106" t="s">
        <v>93</v>
      </c>
      <c r="D94" s="708"/>
      <c r="E94" s="708"/>
      <c r="F94" s="710"/>
    </row>
    <row r="95" spans="1:6" s="95" customFormat="1" ht="12.95" customHeight="1">
      <c r="A95" s="94"/>
      <c r="B95" s="304">
        <v>1004</v>
      </c>
      <c r="C95" s="105" t="s">
        <v>239</v>
      </c>
      <c r="D95" s="101">
        <v>231</v>
      </c>
      <c r="E95" s="101">
        <v>16</v>
      </c>
      <c r="F95" s="102">
        <f>+E95+D95</f>
        <v>247</v>
      </c>
    </row>
    <row r="96" spans="1:6" s="95" customFormat="1" ht="12.95" customHeight="1">
      <c r="A96" s="100" t="s">
        <v>951</v>
      </c>
      <c r="B96" s="94"/>
      <c r="C96" s="94"/>
      <c r="D96" s="707">
        <f>+D98+D100</f>
        <v>713</v>
      </c>
      <c r="E96" s="707">
        <f>+E98+E100</f>
        <v>39</v>
      </c>
      <c r="F96" s="707">
        <f>+E96+D96</f>
        <v>752</v>
      </c>
    </row>
    <row r="97" spans="1:6" s="95" customFormat="1" ht="12.95" customHeight="1">
      <c r="A97" s="100" t="s">
        <v>104</v>
      </c>
      <c r="B97" s="94"/>
      <c r="C97" s="94"/>
      <c r="D97" s="707"/>
      <c r="E97" s="707"/>
      <c r="F97" s="707"/>
    </row>
    <row r="98" spans="1:6" s="95" customFormat="1" ht="12.95" customHeight="1">
      <c r="A98" s="94"/>
      <c r="B98" s="304">
        <v>1101</v>
      </c>
      <c r="C98" s="105" t="s">
        <v>94</v>
      </c>
      <c r="D98" s="708">
        <v>710</v>
      </c>
      <c r="E98" s="708">
        <v>38</v>
      </c>
      <c r="F98" s="710">
        <f>+E98+D98</f>
        <v>748</v>
      </c>
    </row>
    <row r="99" spans="1:6" s="95" customFormat="1" ht="12.95" customHeight="1">
      <c r="A99" s="94"/>
      <c r="B99" s="304"/>
      <c r="C99" s="106" t="s">
        <v>95</v>
      </c>
      <c r="D99" s="708"/>
      <c r="E99" s="708"/>
      <c r="F99" s="710"/>
    </row>
    <row r="100" spans="1:6" s="95" customFormat="1" ht="12.95" customHeight="1">
      <c r="A100" s="94"/>
      <c r="B100" s="706">
        <v>1102</v>
      </c>
      <c r="C100" s="105" t="s">
        <v>620</v>
      </c>
      <c r="D100" s="708">
        <v>3</v>
      </c>
      <c r="E100" s="708">
        <v>1</v>
      </c>
      <c r="F100" s="710">
        <f>+E100+D100</f>
        <v>4</v>
      </c>
    </row>
    <row r="101" spans="1:6" s="95" customFormat="1" ht="3.75" hidden="1" customHeight="1">
      <c r="A101" s="94"/>
      <c r="B101" s="706"/>
      <c r="C101" s="106"/>
      <c r="D101" s="708"/>
      <c r="E101" s="708"/>
      <c r="F101" s="710"/>
    </row>
    <row r="102" spans="1:6" s="95" customFormat="1" ht="15" customHeight="1">
      <c r="A102" s="100" t="s">
        <v>952</v>
      </c>
      <c r="B102" s="94"/>
      <c r="C102" s="94"/>
      <c r="D102" s="707">
        <v>59</v>
      </c>
      <c r="E102" s="707">
        <v>2</v>
      </c>
      <c r="F102" s="707">
        <f>+E102+D102</f>
        <v>61</v>
      </c>
    </row>
    <row r="103" spans="1:6" s="95" customFormat="1" ht="15" customHeight="1">
      <c r="A103" s="100" t="s">
        <v>105</v>
      </c>
      <c r="B103" s="94"/>
      <c r="C103" s="94"/>
      <c r="D103" s="707"/>
      <c r="E103" s="707"/>
      <c r="F103" s="707"/>
    </row>
    <row r="104" spans="1:6" s="95" customFormat="1" ht="15" customHeight="1">
      <c r="A104" s="100" t="s">
        <v>953</v>
      </c>
      <c r="B104" s="94"/>
      <c r="C104" s="94"/>
      <c r="D104" s="707">
        <v>6</v>
      </c>
      <c r="E104" s="707">
        <v>2</v>
      </c>
      <c r="F104" s="707">
        <f>+E104+D104</f>
        <v>8</v>
      </c>
    </row>
    <row r="105" spans="1:6" s="95" customFormat="1" ht="15" customHeight="1">
      <c r="A105" s="100" t="s">
        <v>106</v>
      </c>
      <c r="B105" s="94"/>
      <c r="C105" s="94"/>
      <c r="D105" s="707"/>
      <c r="E105" s="707"/>
      <c r="F105" s="707"/>
    </row>
    <row r="106" spans="1:6" s="95" customFormat="1" ht="15" customHeight="1">
      <c r="A106" s="100" t="s">
        <v>954</v>
      </c>
      <c r="B106" s="94"/>
      <c r="C106" s="94"/>
      <c r="D106" s="707">
        <v>404</v>
      </c>
      <c r="E106" s="707">
        <v>7</v>
      </c>
      <c r="F106" s="707">
        <f>+E106+D106</f>
        <v>411</v>
      </c>
    </row>
    <row r="107" spans="1:6" s="95" customFormat="1" ht="15" customHeight="1">
      <c r="A107" s="100" t="s">
        <v>107</v>
      </c>
      <c r="B107" s="94"/>
      <c r="C107" s="94"/>
      <c r="D107" s="707"/>
      <c r="E107" s="707"/>
      <c r="F107" s="707"/>
    </row>
    <row r="108" spans="1:6" s="95" customFormat="1" ht="15" customHeight="1">
      <c r="A108" s="100" t="s">
        <v>955</v>
      </c>
      <c r="B108" s="94"/>
      <c r="C108" s="94"/>
      <c r="D108" s="707">
        <v>244</v>
      </c>
      <c r="E108" s="707">
        <v>5</v>
      </c>
      <c r="F108" s="707">
        <f>+E108+D108</f>
        <v>249</v>
      </c>
    </row>
    <row r="109" spans="1:6" s="95" customFormat="1" ht="0.75" customHeight="1">
      <c r="A109" s="100" t="s">
        <v>618</v>
      </c>
      <c r="B109" s="94"/>
      <c r="C109" s="94"/>
      <c r="D109" s="707"/>
      <c r="E109" s="707"/>
      <c r="F109" s="707"/>
    </row>
    <row r="110" spans="1:6" s="95" customFormat="1" ht="14.1" customHeight="1">
      <c r="A110" s="100" t="s">
        <v>956</v>
      </c>
      <c r="B110" s="94"/>
      <c r="C110" s="94"/>
      <c r="D110" s="290">
        <f>+D111+D112</f>
        <v>476</v>
      </c>
      <c r="E110" s="290">
        <f>+E111+E112</f>
        <v>39</v>
      </c>
      <c r="F110" s="290">
        <f>+E110+D110</f>
        <v>515</v>
      </c>
    </row>
    <row r="111" spans="1:6" s="95" customFormat="1" ht="14.1" customHeight="1">
      <c r="A111" s="94"/>
      <c r="B111" s="304">
        <v>1601</v>
      </c>
      <c r="C111" s="105" t="s">
        <v>240</v>
      </c>
      <c r="D111" s="101">
        <v>368</v>
      </c>
      <c r="E111" s="101">
        <v>38</v>
      </c>
      <c r="F111" s="102">
        <f>+E111+D111</f>
        <v>406</v>
      </c>
    </row>
    <row r="112" spans="1:6" s="95" customFormat="1" ht="14.1" customHeight="1">
      <c r="A112" s="94"/>
      <c r="B112" s="304">
        <v>1602</v>
      </c>
      <c r="C112" s="105" t="s">
        <v>96</v>
      </c>
      <c r="D112" s="708">
        <v>108</v>
      </c>
      <c r="E112" s="708">
        <v>1</v>
      </c>
      <c r="F112" s="710">
        <f>+E112+D112</f>
        <v>109</v>
      </c>
    </row>
    <row r="113" spans="1:6" s="95" customFormat="1" ht="14.1" customHeight="1">
      <c r="A113" s="94"/>
      <c r="B113" s="304"/>
      <c r="C113" s="106" t="s">
        <v>0</v>
      </c>
      <c r="D113" s="708"/>
      <c r="E113" s="708"/>
      <c r="F113" s="710"/>
    </row>
    <row r="114" spans="1:6" s="95" customFormat="1" ht="14.1" customHeight="1">
      <c r="A114" s="100" t="s">
        <v>957</v>
      </c>
      <c r="B114" s="94"/>
      <c r="C114" s="94"/>
      <c r="D114" s="707">
        <v>8</v>
      </c>
      <c r="E114" s="707">
        <v>0</v>
      </c>
      <c r="F114" s="707">
        <f>+E114+D114</f>
        <v>8</v>
      </c>
    </row>
    <row r="115" spans="1:6" s="95" customFormat="1" ht="14.1" customHeight="1">
      <c r="A115" s="100" t="s">
        <v>241</v>
      </c>
      <c r="B115" s="94"/>
      <c r="C115" s="94"/>
      <c r="D115" s="707"/>
      <c r="E115" s="707"/>
      <c r="F115" s="707"/>
    </row>
    <row r="116" spans="1:6" s="95" customFormat="1" ht="14.1" customHeight="1">
      <c r="A116" s="100" t="s">
        <v>958</v>
      </c>
      <c r="B116" s="94"/>
      <c r="C116" s="94"/>
      <c r="D116" s="707">
        <f>+D118+D120+D122</f>
        <v>155</v>
      </c>
      <c r="E116" s="707">
        <f>+E118+E120+E122</f>
        <v>46</v>
      </c>
      <c r="F116" s="707">
        <f>+E116+D116</f>
        <v>201</v>
      </c>
    </row>
    <row r="117" spans="1:6" s="95" customFormat="1" ht="15" customHeight="1">
      <c r="A117" s="94" t="s">
        <v>1166</v>
      </c>
      <c r="B117" s="94"/>
      <c r="C117" s="94"/>
      <c r="D117" s="707"/>
      <c r="E117" s="707"/>
      <c r="F117" s="707"/>
    </row>
    <row r="118" spans="1:6" s="95" customFormat="1" ht="22.5" customHeight="1">
      <c r="A118" s="94"/>
      <c r="B118" s="304">
        <v>1801</v>
      </c>
      <c r="C118" s="104" t="s">
        <v>621</v>
      </c>
      <c r="D118" s="708">
        <v>141</v>
      </c>
      <c r="E118" s="708">
        <v>45</v>
      </c>
      <c r="F118" s="710">
        <f>+E118+D118</f>
        <v>186</v>
      </c>
    </row>
    <row r="119" spans="1:6" s="95" customFormat="1" ht="1.5" customHeight="1">
      <c r="A119" s="94"/>
      <c r="B119" s="304"/>
      <c r="C119" s="106"/>
      <c r="D119" s="708"/>
      <c r="E119" s="708"/>
      <c r="F119" s="710"/>
    </row>
    <row r="120" spans="1:6" s="95" customFormat="1" ht="12" customHeight="1">
      <c r="A120" s="94"/>
      <c r="B120" s="304">
        <v>1802</v>
      </c>
      <c r="C120" s="105" t="s">
        <v>97</v>
      </c>
      <c r="D120" s="708">
        <v>2</v>
      </c>
      <c r="E120" s="708">
        <v>0</v>
      </c>
      <c r="F120" s="710">
        <f>+E120+D120</f>
        <v>2</v>
      </c>
    </row>
    <row r="121" spans="1:6" s="95" customFormat="1" ht="12" customHeight="1">
      <c r="A121" s="94"/>
      <c r="B121" s="304"/>
      <c r="C121" s="106" t="s">
        <v>98</v>
      </c>
      <c r="D121" s="708"/>
      <c r="E121" s="708"/>
      <c r="F121" s="710"/>
    </row>
    <row r="122" spans="1:6" s="95" customFormat="1" ht="12" customHeight="1">
      <c r="A122" s="94"/>
      <c r="B122" s="304">
        <v>1803</v>
      </c>
      <c r="C122" s="105" t="s">
        <v>99</v>
      </c>
      <c r="D122" s="708">
        <v>12</v>
      </c>
      <c r="E122" s="708">
        <v>1</v>
      </c>
      <c r="F122" s="710">
        <f>+E122+D122</f>
        <v>13</v>
      </c>
    </row>
    <row r="123" spans="1:6" s="95" customFormat="1" ht="12" customHeight="1">
      <c r="A123" s="94"/>
      <c r="B123" s="304"/>
      <c r="C123" s="106" t="s">
        <v>100</v>
      </c>
      <c r="D123" s="708"/>
      <c r="E123" s="708"/>
      <c r="F123" s="710"/>
    </row>
    <row r="124" spans="1:6" s="95" customFormat="1" ht="12" customHeight="1">
      <c r="A124" s="100" t="s">
        <v>959</v>
      </c>
      <c r="B124" s="94"/>
      <c r="C124" s="94"/>
      <c r="D124" s="707">
        <v>12065</v>
      </c>
      <c r="E124" s="707">
        <v>1204</v>
      </c>
      <c r="F124" s="707">
        <f>+E124+D124</f>
        <v>13269</v>
      </c>
    </row>
    <row r="125" spans="1:6" s="95" customFormat="1" ht="0.75" customHeight="1">
      <c r="A125" s="100" t="s">
        <v>619</v>
      </c>
      <c r="B125" s="94"/>
      <c r="C125" s="94"/>
      <c r="D125" s="707"/>
      <c r="E125" s="707"/>
      <c r="F125" s="707"/>
    </row>
    <row r="126" spans="1:6" s="103" customFormat="1" ht="12" customHeight="1">
      <c r="A126" s="206" t="s">
        <v>35</v>
      </c>
      <c r="B126" s="206"/>
      <c r="C126" s="206"/>
      <c r="D126" s="730">
        <f>+D124+D116+D114+D110+D108+D106+D104+D102+D96+D88++D86+D68+D54++D44+D35+D33+D26+D23+D7</f>
        <v>69090</v>
      </c>
      <c r="E126" s="730">
        <f>+E124+E116+E114+E110+E108+E106+E104+E102+E96+E88++E86+E68+E54++E44+E35+E33+E26+E23+E7</f>
        <v>5781</v>
      </c>
      <c r="F126" s="730">
        <f>+E126+D126</f>
        <v>74871</v>
      </c>
    </row>
    <row r="127" spans="1:6" s="95" customFormat="1" ht="12" customHeight="1">
      <c r="A127" s="207" t="s">
        <v>560</v>
      </c>
      <c r="B127" s="207"/>
      <c r="C127" s="207"/>
      <c r="D127" s="731"/>
      <c r="E127" s="731"/>
      <c r="F127" s="731"/>
    </row>
    <row r="128" spans="1:6" s="95" customFormat="1" ht="24" customHeight="1">
      <c r="A128" s="704" t="s">
        <v>601</v>
      </c>
      <c r="B128" s="705"/>
      <c r="C128" s="705"/>
      <c r="D128" s="705"/>
      <c r="E128" s="705"/>
      <c r="F128" s="705"/>
    </row>
    <row r="129" spans="4:6" s="95" customFormat="1" ht="12">
      <c r="D129" s="108"/>
      <c r="E129" s="108"/>
      <c r="F129" s="108"/>
    </row>
    <row r="130" spans="4:6" s="95" customFormat="1" ht="12"/>
    <row r="131" spans="4:6" s="95" customFormat="1" ht="12">
      <c r="D131" s="108"/>
      <c r="E131" s="108"/>
      <c r="F131" s="108"/>
    </row>
    <row r="132" spans="4:6" s="95" customFormat="1" ht="12"/>
    <row r="133" spans="4:6" s="95" customFormat="1" ht="12"/>
    <row r="134" spans="4:6" s="95" customFormat="1" ht="12"/>
    <row r="135" spans="4:6" s="95" customFormat="1" ht="12"/>
    <row r="136" spans="4:6" s="95" customFormat="1" ht="12"/>
    <row r="137" spans="4:6" s="95" customFormat="1" ht="12"/>
    <row r="138" spans="4:6" s="95" customFormat="1" ht="12"/>
    <row r="139" spans="4:6" s="95" customFormat="1" ht="12"/>
    <row r="140" spans="4:6" s="95" customFormat="1" ht="12"/>
    <row r="141" spans="4:6" s="95" customFormat="1" ht="12"/>
    <row r="142" spans="4:6" s="95" customFormat="1" ht="12"/>
    <row r="143" spans="4:6" s="95" customFormat="1" ht="12"/>
    <row r="144" spans="4:6" s="95" customFormat="1" ht="12"/>
    <row r="145" s="95" customFormat="1" ht="12"/>
    <row r="146" s="95" customFormat="1" ht="12"/>
    <row r="147" s="95" customFormat="1" ht="12"/>
    <row r="148" s="95" customFormat="1" ht="12"/>
    <row r="149" s="95" customFormat="1" ht="12"/>
    <row r="150" s="95" customFormat="1" ht="12"/>
    <row r="151" s="95" customFormat="1" ht="12"/>
    <row r="152" s="95" customFormat="1" ht="12"/>
    <row r="153" s="95" customFormat="1" ht="12"/>
    <row r="154" s="95" customFormat="1" ht="12"/>
    <row r="155" s="95" customFormat="1" ht="12"/>
    <row r="156" s="95" customFormat="1" ht="12"/>
    <row r="157" s="95" customFormat="1" ht="12"/>
    <row r="158" s="95" customFormat="1" ht="12"/>
    <row r="159" s="95" customFormat="1" ht="12"/>
    <row r="160" s="95" customFormat="1" ht="12"/>
    <row r="161" s="95" customFormat="1" ht="12"/>
    <row r="162" s="95" customFormat="1" ht="12"/>
    <row r="163" s="95" customFormat="1" ht="12"/>
    <row r="164" s="95" customFormat="1" ht="12"/>
    <row r="165" s="95" customFormat="1" ht="12"/>
    <row r="166" s="95" customFormat="1" ht="12"/>
    <row r="167" s="95" customFormat="1" ht="12"/>
    <row r="168" s="95" customFormat="1" ht="12"/>
    <row r="169" s="95" customFormat="1" ht="12"/>
    <row r="170" s="95" customFormat="1" ht="12"/>
    <row r="171" s="95" customFormat="1" ht="12"/>
    <row r="172" s="95" customFormat="1" ht="12"/>
    <row r="173" s="95" customFormat="1" ht="12"/>
    <row r="174" s="95" customFormat="1" ht="12"/>
    <row r="175" s="95" customFormat="1" ht="12"/>
    <row r="176" s="95" customFormat="1" ht="12"/>
    <row r="177" s="95" customFormat="1" ht="12"/>
    <row r="178" s="95" customFormat="1" ht="12"/>
    <row r="179" s="95" customFormat="1" ht="12"/>
    <row r="180" s="95" customFormat="1" ht="12"/>
    <row r="181" s="95" customFormat="1" ht="12"/>
    <row r="182" s="95" customFormat="1" ht="12"/>
    <row r="183" s="95" customFormat="1" ht="12"/>
    <row r="184" s="95" customFormat="1" ht="12"/>
    <row r="185" s="95" customFormat="1" ht="12"/>
    <row r="186" s="95" customFormat="1" ht="12"/>
    <row r="187" s="95" customFormat="1" ht="12"/>
    <row r="188" s="95" customFormat="1" ht="12"/>
    <row r="189" s="95" customFormat="1" ht="12"/>
    <row r="190" s="95" customFormat="1" ht="12"/>
    <row r="191" s="95" customFormat="1" ht="12"/>
    <row r="192" s="95" customFormat="1" ht="12"/>
    <row r="193" s="95" customFormat="1" ht="12"/>
    <row r="194" s="95" customFormat="1" ht="12"/>
    <row r="195" s="95" customFormat="1" ht="12"/>
    <row r="196" s="95" customFormat="1" ht="12"/>
    <row r="197" s="95" customFormat="1" ht="12"/>
    <row r="198" s="95" customFormat="1" ht="12"/>
    <row r="199" s="95" customFormat="1" ht="12"/>
    <row r="200" s="95" customFormat="1" ht="12"/>
    <row r="201" s="95" customFormat="1" ht="12"/>
    <row r="202" s="95" customFormat="1" ht="12"/>
    <row r="203" s="95" customFormat="1" ht="12"/>
    <row r="204" s="95" customFormat="1" ht="12"/>
    <row r="205" s="95" customFormat="1" ht="12"/>
    <row r="206" s="95" customFormat="1" ht="12"/>
    <row r="207" s="95" customFormat="1" ht="12"/>
    <row r="208" s="95" customFormat="1" ht="12"/>
    <row r="209" s="95" customFormat="1" ht="12"/>
    <row r="210" s="95" customFormat="1" ht="12"/>
    <row r="211" s="95" customFormat="1" ht="12"/>
    <row r="212" s="95" customFormat="1" ht="12"/>
    <row r="213" s="95" customFormat="1" ht="12"/>
    <row r="214" s="95" customFormat="1" ht="12"/>
    <row r="215" s="95" customFormat="1" ht="12"/>
    <row r="216" s="95" customFormat="1" ht="12"/>
    <row r="217" s="95" customFormat="1" ht="12"/>
    <row r="218" s="95" customFormat="1" ht="12"/>
    <row r="219" s="95" customFormat="1" ht="12"/>
    <row r="220" s="95" customFormat="1" ht="12"/>
    <row r="221" s="95" customFormat="1" ht="12"/>
    <row r="222" s="95" customFormat="1" ht="12"/>
    <row r="223" s="95" customFormat="1" ht="12"/>
    <row r="224" s="95" customFormat="1" ht="12"/>
    <row r="225" s="95" customFormat="1" ht="12"/>
    <row r="226" s="95" customFormat="1" ht="12"/>
    <row r="227" s="95" customFormat="1" ht="12"/>
    <row r="228" s="95" customFormat="1" ht="12"/>
    <row r="229" s="95" customFormat="1" ht="12"/>
    <row r="230" s="95" customFormat="1" ht="12"/>
    <row r="231" s="95" customFormat="1" ht="12"/>
    <row r="232" s="95" customFormat="1" ht="12"/>
    <row r="233" s="95" customFormat="1" ht="12"/>
    <row r="234" s="95" customFormat="1" ht="12"/>
    <row r="235" s="95" customFormat="1" ht="12"/>
    <row r="236" s="95" customFormat="1" ht="12"/>
    <row r="237" s="95" customFormat="1" ht="12"/>
    <row r="238" s="95" customFormat="1" ht="12"/>
    <row r="239" s="95" customFormat="1" ht="12"/>
    <row r="240" s="95" customFormat="1" ht="12"/>
    <row r="241" s="95" customFormat="1" ht="12"/>
    <row r="242" s="95" customFormat="1" ht="12"/>
    <row r="243" s="95" customFormat="1" ht="12"/>
    <row r="244" s="95" customFormat="1" ht="12"/>
    <row r="245" s="95" customFormat="1" ht="12"/>
    <row r="246" s="95" customFormat="1" ht="12"/>
    <row r="247" s="95" customFormat="1" ht="12"/>
    <row r="248" s="95" customFormat="1" ht="12"/>
    <row r="249" s="95" customFormat="1" ht="12"/>
    <row r="250" s="95" customFormat="1" ht="12"/>
    <row r="251" s="95" customFormat="1" ht="12"/>
    <row r="252" s="95" customFormat="1" ht="12"/>
    <row r="253" s="95" customFormat="1" ht="12"/>
    <row r="254" s="95" customFormat="1" ht="12"/>
    <row r="255" s="95" customFormat="1" ht="12"/>
    <row r="256" s="95" customFormat="1" ht="12"/>
    <row r="257" s="95" customFormat="1" ht="12"/>
    <row r="258" s="95" customFormat="1" ht="12"/>
    <row r="259" s="95" customFormat="1" ht="12"/>
    <row r="260" s="95" customFormat="1" ht="12"/>
    <row r="261" s="95" customFormat="1" ht="12"/>
    <row r="262" s="95" customFormat="1" ht="12"/>
    <row r="263" s="95" customFormat="1" ht="12"/>
    <row r="264" s="95" customFormat="1" ht="12"/>
    <row r="265" s="95" customFormat="1" ht="12"/>
    <row r="266" s="95" customFormat="1" ht="12"/>
    <row r="267" s="95" customFormat="1" ht="12"/>
    <row r="268" s="95" customFormat="1" ht="12"/>
    <row r="269" s="95" customFormat="1" ht="12"/>
    <row r="270" s="95" customFormat="1" ht="12"/>
    <row r="271" s="95" customFormat="1" ht="12"/>
    <row r="272" s="95" customFormat="1" ht="12"/>
    <row r="273" s="95" customFormat="1" ht="12"/>
    <row r="274" s="95" customFormat="1" ht="12"/>
    <row r="275" s="95" customFormat="1" ht="12"/>
    <row r="276" s="95" customFormat="1" ht="12"/>
    <row r="277" s="95" customFormat="1" ht="12"/>
    <row r="278" s="95" customFormat="1" ht="12"/>
    <row r="279" s="95" customFormat="1" ht="12"/>
    <row r="280" s="95" customFormat="1" ht="12"/>
    <row r="281" s="95" customFormat="1" ht="12"/>
    <row r="282" s="95" customFormat="1" ht="12"/>
    <row r="283" s="95" customFormat="1" ht="12"/>
    <row r="284" s="95" customFormat="1" ht="12"/>
    <row r="285" s="95" customFormat="1" ht="12"/>
    <row r="286" s="95" customFormat="1" ht="12"/>
    <row r="287" s="95" customFormat="1" ht="12"/>
    <row r="288" s="95" customFormat="1" ht="12"/>
    <row r="289" s="95" customFormat="1" ht="12"/>
    <row r="290" s="95" customFormat="1" ht="12"/>
    <row r="291" s="95" customFormat="1" ht="12"/>
    <row r="292" s="95" customFormat="1" ht="12"/>
    <row r="293" s="95" customFormat="1" ht="12"/>
    <row r="294" s="95" customFormat="1" ht="12"/>
    <row r="295" s="95" customFormat="1" ht="12"/>
    <row r="296" s="95" customFormat="1" ht="12"/>
    <row r="297" s="95" customFormat="1" ht="12"/>
    <row r="298" s="95" customFormat="1" ht="12"/>
    <row r="299" s="95" customFormat="1" ht="12"/>
    <row r="300" s="95" customFormat="1" ht="12"/>
    <row r="301" s="95" customFormat="1" ht="12"/>
    <row r="302" s="95" customFormat="1" ht="12"/>
    <row r="303" s="95" customFormat="1" ht="12"/>
    <row r="304" s="95" customFormat="1" ht="12"/>
    <row r="305" s="95" customFormat="1" ht="12"/>
    <row r="306" s="95" customFormat="1" ht="12"/>
    <row r="307" s="95" customFormat="1" ht="12"/>
    <row r="308" s="95" customFormat="1" ht="12"/>
    <row r="309" s="95" customFormat="1" ht="12"/>
    <row r="310" s="95" customFormat="1" ht="12"/>
    <row r="311" s="95" customFormat="1" ht="12"/>
    <row r="312" s="95" customFormat="1" ht="12"/>
    <row r="313" s="95" customFormat="1" ht="12"/>
    <row r="314" s="95" customFormat="1" ht="12"/>
    <row r="315" s="95" customFormat="1" ht="12"/>
    <row r="316" s="95" customFormat="1" ht="12"/>
    <row r="317" s="95" customFormat="1" ht="12"/>
    <row r="318" s="95" customFormat="1" ht="12"/>
    <row r="319" s="95" customFormat="1" ht="12"/>
    <row r="320" s="95" customFormat="1" ht="12"/>
    <row r="321" s="95" customFormat="1" ht="12"/>
    <row r="322" s="95" customFormat="1" ht="12"/>
    <row r="323" s="95" customFormat="1" ht="12"/>
    <row r="324" s="95" customFormat="1" ht="12"/>
    <row r="325" s="95" customFormat="1" ht="12"/>
    <row r="326" s="95" customFormat="1" ht="12"/>
    <row r="327" s="95" customFormat="1" ht="12"/>
    <row r="328" s="95" customFormat="1" ht="12"/>
    <row r="329" s="95" customFormat="1" ht="12"/>
    <row r="330" s="95" customFormat="1" ht="12"/>
    <row r="331" s="95" customFormat="1" ht="12"/>
    <row r="332" s="95" customFormat="1" ht="12"/>
    <row r="333" s="95" customFormat="1" ht="12"/>
    <row r="334" s="95" customFormat="1" ht="12"/>
    <row r="335" s="95" customFormat="1" ht="12"/>
    <row r="336" s="95" customFormat="1" ht="12"/>
    <row r="337" s="95" customFormat="1" ht="12"/>
    <row r="338" s="95" customFormat="1" ht="12"/>
    <row r="339" s="95" customFormat="1" ht="12"/>
    <row r="340" s="95" customFormat="1" ht="12"/>
    <row r="341" s="95" customFormat="1" ht="12"/>
    <row r="342" s="95" customFormat="1" ht="12"/>
    <row r="343" s="95" customFormat="1" ht="12"/>
    <row r="344" s="95" customFormat="1" ht="12"/>
    <row r="345" s="95" customFormat="1" ht="12"/>
    <row r="346" s="95" customFormat="1" ht="12"/>
    <row r="347" s="95" customFormat="1" ht="12"/>
    <row r="348" s="95" customFormat="1" ht="12"/>
    <row r="349" s="95" customFormat="1" ht="12"/>
    <row r="350" s="95" customFormat="1" ht="12"/>
    <row r="351" s="95" customFormat="1" ht="12"/>
    <row r="352" s="95" customFormat="1" ht="12"/>
    <row r="353" s="95" customFormat="1" ht="12"/>
    <row r="354" s="95" customFormat="1" ht="12"/>
    <row r="355" s="95" customFormat="1" ht="12"/>
    <row r="356" s="95" customFormat="1" ht="12"/>
    <row r="357" s="95" customFormat="1" ht="12"/>
    <row r="358" s="95" customFormat="1" ht="12"/>
    <row r="359" s="95" customFormat="1" ht="12"/>
    <row r="360" s="95" customFormat="1" ht="12"/>
    <row r="361" s="95" customFormat="1" ht="12"/>
    <row r="362" s="95" customFormat="1" ht="12"/>
    <row r="363" s="95" customFormat="1" ht="12"/>
    <row r="364" s="95" customFormat="1" ht="12"/>
    <row r="365" s="95" customFormat="1" ht="12"/>
    <row r="366" s="95" customFormat="1" ht="12"/>
    <row r="367" s="95" customFormat="1" ht="12"/>
    <row r="368" s="95" customFormat="1" ht="12"/>
    <row r="369" s="95" customFormat="1" ht="12"/>
    <row r="370" s="95" customFormat="1" ht="12"/>
    <row r="371" s="95" customFormat="1" ht="12"/>
    <row r="372" s="95" customFormat="1" ht="12"/>
    <row r="373" s="95" customFormat="1" ht="12"/>
    <row r="374" s="95" customFormat="1" ht="12"/>
    <row r="375" s="95" customFormat="1" ht="12"/>
    <row r="376" s="95" customFormat="1" ht="12"/>
    <row r="377" s="95" customFormat="1" ht="12"/>
    <row r="378" s="95" customFormat="1" ht="12"/>
    <row r="379" s="95" customFormat="1" ht="12"/>
    <row r="380" s="95" customFormat="1" ht="12"/>
    <row r="381" s="95" customFormat="1" ht="12"/>
    <row r="382" s="95" customFormat="1" ht="12"/>
    <row r="383" s="95" customFormat="1" ht="12"/>
    <row r="384" s="95" customFormat="1" ht="12"/>
    <row r="385" s="95" customFormat="1" ht="12"/>
    <row r="386" s="95" customFormat="1" ht="12"/>
    <row r="387" s="95" customFormat="1" ht="12"/>
    <row r="388" s="95" customFormat="1" ht="12"/>
    <row r="389" s="95" customFormat="1" ht="12"/>
    <row r="390" s="95" customFormat="1" ht="12"/>
    <row r="391" s="95" customFormat="1" ht="12"/>
    <row r="392" s="95" customFormat="1" ht="12"/>
    <row r="393" s="95" customFormat="1" ht="12"/>
    <row r="394" s="95" customFormat="1" ht="12"/>
    <row r="395" s="95" customFormat="1" ht="12"/>
    <row r="396" s="95" customFormat="1" ht="12"/>
    <row r="397" s="95" customFormat="1" ht="12"/>
    <row r="398" s="95" customFormat="1" ht="12"/>
    <row r="399" s="95" customFormat="1" ht="12"/>
    <row r="400" s="95" customFormat="1" ht="12"/>
    <row r="401" s="95" customFormat="1" ht="12"/>
    <row r="402" s="95" customFormat="1" ht="12"/>
    <row r="403" s="95" customFormat="1" ht="12"/>
    <row r="404" s="95" customFormat="1" ht="12"/>
    <row r="405" s="95" customFormat="1" ht="12"/>
    <row r="406" s="95" customFormat="1" ht="12"/>
    <row r="407" s="95" customFormat="1" ht="12"/>
    <row r="408" s="95" customFormat="1" ht="12"/>
    <row r="409" s="95" customFormat="1" ht="12"/>
    <row r="410" s="95" customFormat="1" ht="12"/>
    <row r="411" s="95" customFormat="1" ht="12"/>
    <row r="412" s="95" customFormat="1" ht="12"/>
    <row r="413" s="95" customFormat="1" ht="12"/>
    <row r="414" s="95" customFormat="1" ht="12"/>
    <row r="415" s="95" customFormat="1" ht="12"/>
    <row r="416" s="95" customFormat="1" ht="12"/>
    <row r="417" s="95" customFormat="1" ht="12"/>
    <row r="418" s="95" customFormat="1" ht="12"/>
    <row r="419" s="95" customFormat="1" ht="12"/>
    <row r="420" s="95" customFormat="1" ht="12"/>
    <row r="421" s="95" customFormat="1" ht="12"/>
    <row r="422" s="95" customFormat="1" ht="12"/>
    <row r="423" s="95" customFormat="1" ht="12"/>
    <row r="424" s="95" customFormat="1" ht="12"/>
    <row r="425" s="95" customFormat="1" ht="12"/>
    <row r="426" s="95" customFormat="1" ht="12"/>
    <row r="427" s="95" customFormat="1" ht="12"/>
    <row r="428" s="95" customFormat="1" ht="12"/>
    <row r="429" s="95" customFormat="1" ht="12"/>
    <row r="430" s="95" customFormat="1" ht="12"/>
    <row r="431" s="95" customFormat="1" ht="12"/>
    <row r="432" s="95" customFormat="1" ht="12"/>
    <row r="433" s="95" customFormat="1" ht="12"/>
    <row r="434" s="95" customFormat="1" ht="12"/>
    <row r="435" s="95" customFormat="1" ht="12"/>
    <row r="436" s="95" customFormat="1" ht="12"/>
    <row r="437" s="95" customFormat="1" ht="12"/>
    <row r="438" s="95" customFormat="1" ht="12"/>
    <row r="439" s="95" customFormat="1" ht="12"/>
    <row r="440" s="95" customFormat="1" ht="12"/>
    <row r="441" s="95" customFormat="1" ht="12"/>
    <row r="442" s="95" customFormat="1" ht="12"/>
    <row r="443" s="95" customFormat="1" ht="12"/>
    <row r="444" s="95" customFormat="1" ht="12"/>
    <row r="445" s="95" customFormat="1" ht="12"/>
    <row r="446" s="95" customFormat="1" ht="12"/>
    <row r="447" s="95" customFormat="1" ht="12"/>
    <row r="448" s="95" customFormat="1" ht="12"/>
    <row r="449" s="95" customFormat="1" ht="12"/>
    <row r="450" s="95" customFormat="1" ht="12"/>
    <row r="451" s="95" customFormat="1" ht="12"/>
    <row r="452" s="95" customFormat="1" ht="12"/>
    <row r="453" s="95" customFormat="1" ht="12"/>
    <row r="454" s="95" customFormat="1" ht="12"/>
    <row r="455" s="95" customFormat="1" ht="12"/>
    <row r="456" s="95" customFormat="1" ht="12"/>
    <row r="457" s="95" customFormat="1" ht="12"/>
    <row r="458" s="95" customFormat="1" ht="12"/>
    <row r="459" s="95" customFormat="1" ht="12"/>
    <row r="460" s="95" customFormat="1" ht="12"/>
    <row r="461" s="95" customFormat="1" ht="12"/>
    <row r="462" s="95" customFormat="1" ht="12"/>
    <row r="463" s="95" customFormat="1" ht="12"/>
    <row r="464" s="95" customFormat="1" ht="12"/>
    <row r="465" s="95" customFormat="1" ht="12"/>
    <row r="466" s="95" customFormat="1" ht="12"/>
    <row r="467" s="95" customFormat="1" ht="12"/>
    <row r="468" s="95" customFormat="1" ht="12"/>
    <row r="469" s="95" customFormat="1" ht="12"/>
    <row r="470" s="95" customFormat="1" ht="12"/>
    <row r="471" s="95" customFormat="1" ht="12"/>
    <row r="472" s="95" customFormat="1" ht="12"/>
    <row r="473" s="95" customFormat="1" ht="12"/>
    <row r="474" s="95" customFormat="1" ht="12"/>
    <row r="475" s="95" customFormat="1" ht="12"/>
    <row r="476" s="95" customFormat="1" ht="12"/>
    <row r="477" s="95" customFormat="1" ht="12"/>
    <row r="478" s="95" customFormat="1" ht="12"/>
    <row r="479" s="95" customFormat="1" ht="12"/>
    <row r="480" s="95" customFormat="1" ht="12"/>
    <row r="481" s="95" customFormat="1" ht="12"/>
    <row r="482" s="95" customFormat="1" ht="12"/>
    <row r="483" s="95" customFormat="1" ht="12"/>
    <row r="484" s="95" customFormat="1" ht="12"/>
    <row r="485" s="95" customFormat="1" ht="12"/>
    <row r="486" s="95" customFormat="1" ht="12"/>
    <row r="487" s="95" customFormat="1" ht="12"/>
    <row r="488" s="95" customFormat="1" ht="12"/>
    <row r="489" s="95" customFormat="1" ht="12"/>
    <row r="490" s="95" customFormat="1" ht="12"/>
    <row r="491" s="95" customFormat="1" ht="12"/>
    <row r="492" s="95" customFormat="1" ht="12"/>
    <row r="493" s="95" customFormat="1" ht="12"/>
    <row r="494" s="95" customFormat="1" ht="12"/>
    <row r="495" s="95" customFormat="1" ht="12"/>
    <row r="496" s="95" customFormat="1" ht="12"/>
    <row r="497" s="95" customFormat="1" ht="12"/>
    <row r="498" s="95" customFormat="1" ht="12"/>
    <row r="499" s="95" customFormat="1" ht="12"/>
    <row r="500" s="95" customFormat="1" ht="12"/>
    <row r="501" s="95" customFormat="1" ht="12"/>
    <row r="502" s="95" customFormat="1" ht="12"/>
    <row r="503" s="95" customFormat="1" ht="12"/>
    <row r="504" s="95" customFormat="1" ht="12"/>
    <row r="505" s="95" customFormat="1" ht="12"/>
    <row r="506" s="95" customFormat="1" ht="12"/>
    <row r="507" s="95" customFormat="1" ht="12"/>
    <row r="508" s="95" customFormat="1" ht="12"/>
    <row r="509" s="95" customFormat="1" ht="12"/>
    <row r="510" s="95" customFormat="1" ht="12"/>
    <row r="511" s="95" customFormat="1" ht="12"/>
    <row r="512" s="95" customFormat="1" ht="12"/>
    <row r="513" s="95" customFormat="1" ht="12"/>
    <row r="514" s="95" customFormat="1" ht="12"/>
    <row r="515" s="95" customFormat="1" ht="12"/>
    <row r="516" s="95" customFormat="1" ht="12"/>
    <row r="517" s="95" customFormat="1" ht="12"/>
    <row r="518" s="95" customFormat="1" ht="12"/>
    <row r="519" s="95" customFormat="1" ht="12"/>
    <row r="520" s="95" customFormat="1" ht="12"/>
    <row r="521" s="95" customFormat="1" ht="12"/>
    <row r="522" s="95" customFormat="1" ht="12"/>
    <row r="523" s="95" customFormat="1" ht="12"/>
    <row r="524" s="95" customFormat="1" ht="12"/>
    <row r="525" s="95" customFormat="1" ht="12"/>
    <row r="526" s="95" customFormat="1" ht="12"/>
    <row r="527" s="95" customFormat="1" ht="12"/>
    <row r="528" s="95" customFormat="1" ht="12"/>
    <row r="529" s="95" customFormat="1" ht="12"/>
    <row r="530" s="95" customFormat="1" ht="12"/>
    <row r="531" s="95" customFormat="1" ht="12"/>
    <row r="532" s="95" customFormat="1" ht="12"/>
    <row r="533" s="95" customFormat="1" ht="12"/>
    <row r="534" s="95" customFormat="1" ht="12"/>
    <row r="535" s="95" customFormat="1" ht="12"/>
    <row r="536" s="95" customFormat="1" ht="12"/>
    <row r="537" s="95" customFormat="1" ht="12"/>
    <row r="538" s="95" customFormat="1" ht="12"/>
    <row r="539" s="95" customFormat="1" ht="12"/>
    <row r="540" s="95" customFormat="1" ht="12"/>
    <row r="541" s="95" customFormat="1" ht="12"/>
    <row r="542" s="95" customFormat="1" ht="12"/>
    <row r="543" s="95" customFormat="1" ht="12"/>
    <row r="544" s="95" customFormat="1" ht="12"/>
    <row r="545" s="95" customFormat="1" ht="12"/>
    <row r="546" s="95" customFormat="1" ht="12"/>
    <row r="547" s="95" customFormat="1" ht="12"/>
    <row r="548" s="95" customFormat="1" ht="12"/>
    <row r="549" s="95" customFormat="1" ht="12"/>
    <row r="550" s="95" customFormat="1" ht="12"/>
    <row r="551" s="95" customFormat="1" ht="12"/>
    <row r="552" s="95" customFormat="1" ht="12"/>
    <row r="553" s="95" customFormat="1" ht="12"/>
    <row r="554" s="95" customFormat="1" ht="12"/>
    <row r="555" s="95" customFormat="1" ht="12"/>
    <row r="556" s="95" customFormat="1" ht="12"/>
    <row r="557" s="95" customFormat="1" ht="12"/>
    <row r="558" s="95" customFormat="1" ht="12"/>
    <row r="559" s="95" customFormat="1" ht="12"/>
    <row r="560" s="95" customFormat="1" ht="12"/>
    <row r="561" s="95" customFormat="1" ht="12"/>
    <row r="562" s="95" customFormat="1" ht="12"/>
    <row r="563" s="95" customFormat="1" ht="12"/>
    <row r="564" s="95" customFormat="1" ht="12"/>
    <row r="565" s="95" customFormat="1" ht="12"/>
    <row r="566" s="95" customFormat="1" ht="12"/>
    <row r="567" s="95" customFormat="1" ht="12"/>
    <row r="568" s="95" customFormat="1" ht="12"/>
    <row r="569" s="95" customFormat="1" ht="12"/>
    <row r="570" s="95" customFormat="1" ht="12"/>
    <row r="571" s="95" customFormat="1" ht="12"/>
    <row r="572" s="95" customFormat="1" ht="12"/>
    <row r="573" s="95" customFormat="1" ht="12"/>
    <row r="574" s="95" customFormat="1" ht="12"/>
    <row r="575" s="95" customFormat="1" ht="12"/>
    <row r="576" s="95" customFormat="1" ht="12"/>
    <row r="577" s="95" customFormat="1" ht="12"/>
    <row r="578" s="95" customFormat="1" ht="12"/>
    <row r="579" s="95" customFormat="1" ht="12"/>
    <row r="580" s="95" customFormat="1" ht="12"/>
    <row r="581" s="95" customFormat="1" ht="12"/>
    <row r="582" s="95" customFormat="1" ht="12"/>
    <row r="583" s="95" customFormat="1" ht="12"/>
    <row r="584" s="95" customFormat="1" ht="12"/>
    <row r="585" s="95" customFormat="1" ht="12"/>
    <row r="586" s="95" customFormat="1" ht="12"/>
    <row r="587" s="95" customFormat="1" ht="12"/>
    <row r="588" s="95" customFormat="1" ht="12"/>
    <row r="589" s="95" customFormat="1" ht="12"/>
    <row r="590" s="95" customFormat="1" ht="12"/>
    <row r="591" s="95" customFormat="1" ht="12"/>
    <row r="592" s="95" customFormat="1" ht="12"/>
    <row r="593" s="95" customFormat="1" ht="12"/>
    <row r="594" s="95" customFormat="1" ht="12"/>
    <row r="595" s="95" customFormat="1" ht="12"/>
    <row r="596" s="95" customFormat="1" ht="12"/>
    <row r="597" s="95" customFormat="1" ht="12"/>
    <row r="598" s="95" customFormat="1" ht="12"/>
    <row r="599" s="95" customFormat="1" ht="12"/>
    <row r="600" s="95" customFormat="1" ht="12"/>
    <row r="601" s="95" customFormat="1" ht="12"/>
    <row r="602" s="95" customFormat="1" ht="12"/>
    <row r="603" s="95" customFormat="1" ht="12"/>
    <row r="604" s="95" customFormat="1" ht="12"/>
    <row r="605" s="95" customFormat="1" ht="12"/>
    <row r="606" s="95" customFormat="1" ht="12"/>
    <row r="607" s="95" customFormat="1" ht="12"/>
    <row r="608" s="95" customFormat="1" ht="12"/>
    <row r="609" s="95" customFormat="1" ht="12"/>
    <row r="610" s="95" customFormat="1" ht="12"/>
    <row r="611" s="95" customFormat="1" ht="12"/>
    <row r="612" s="95" customFormat="1" ht="12"/>
    <row r="613" s="95" customFormat="1" ht="12"/>
    <row r="614" s="95" customFormat="1" ht="12"/>
    <row r="615" s="95" customFormat="1" ht="12"/>
    <row r="616" s="95" customFormat="1" ht="12"/>
    <row r="617" s="95" customFormat="1" ht="12"/>
    <row r="618" s="95" customFormat="1" ht="12"/>
    <row r="619" s="95" customFormat="1" ht="12"/>
    <row r="620" s="95" customFormat="1" ht="12"/>
    <row r="621" s="95" customFormat="1" ht="12"/>
    <row r="622" s="95" customFormat="1" ht="12"/>
    <row r="623" s="95" customFormat="1" ht="12"/>
    <row r="624" s="95" customFormat="1" ht="12"/>
    <row r="625" s="95" customFormat="1" ht="12"/>
    <row r="626" s="95" customFormat="1" ht="12"/>
    <row r="627" s="95" customFormat="1" ht="12"/>
    <row r="628" s="95" customFormat="1" ht="12"/>
    <row r="629" s="95" customFormat="1" ht="12"/>
    <row r="630" s="95" customFormat="1" ht="12"/>
    <row r="631" s="95" customFormat="1" ht="12"/>
    <row r="632" s="95" customFormat="1" ht="12"/>
    <row r="633" s="95" customFormat="1" ht="12"/>
    <row r="634" s="95" customFormat="1" ht="12"/>
    <row r="635" s="95" customFormat="1" ht="12"/>
    <row r="636" s="95" customFormat="1" ht="12"/>
    <row r="637" s="95" customFormat="1" ht="12"/>
    <row r="638" s="95" customFormat="1" ht="12"/>
    <row r="639" s="95" customFormat="1" ht="12"/>
    <row r="640" s="95" customFormat="1" ht="12"/>
    <row r="641" s="95" customFormat="1" ht="12"/>
    <row r="642" s="95" customFormat="1" ht="12"/>
    <row r="643" s="95" customFormat="1" ht="12"/>
    <row r="644" s="95" customFormat="1" ht="12"/>
    <row r="645" s="95" customFormat="1" ht="12"/>
    <row r="646" s="95" customFormat="1" ht="12"/>
    <row r="647" s="95" customFormat="1" ht="12"/>
    <row r="648" s="95" customFormat="1" ht="12"/>
    <row r="649" s="95" customFormat="1" ht="12"/>
    <row r="650" s="95" customFormat="1" ht="12"/>
    <row r="651" s="95" customFormat="1" ht="12"/>
    <row r="652" s="95" customFormat="1" ht="12"/>
    <row r="653" s="95" customFormat="1" ht="12"/>
    <row r="654" s="95" customFormat="1" ht="12"/>
    <row r="655" s="95" customFormat="1" ht="12"/>
    <row r="656" s="95" customFormat="1" ht="12"/>
    <row r="657" s="95" customFormat="1" ht="12"/>
    <row r="658" s="95" customFormat="1" ht="12"/>
    <row r="659" s="95" customFormat="1" ht="12"/>
    <row r="660" s="95" customFormat="1" ht="12"/>
    <row r="661" s="95" customFormat="1" ht="12"/>
    <row r="662" s="95" customFormat="1" ht="12"/>
    <row r="663" s="95" customFormat="1" ht="12"/>
    <row r="664" s="95" customFormat="1" ht="12"/>
    <row r="665" s="95" customFormat="1" ht="12"/>
    <row r="666" s="95" customFormat="1" ht="12"/>
    <row r="667" s="95" customFormat="1" ht="12"/>
    <row r="668" s="95" customFormat="1" ht="12"/>
    <row r="669" s="95" customFormat="1" ht="12"/>
    <row r="670" s="95" customFormat="1" ht="12"/>
    <row r="671" s="95" customFormat="1" ht="12"/>
    <row r="672" s="95" customFormat="1" ht="12"/>
    <row r="673" s="95" customFormat="1" ht="12"/>
    <row r="674" s="95" customFormat="1" ht="12"/>
    <row r="675" s="95" customFormat="1" ht="12"/>
    <row r="676" s="95" customFormat="1" ht="12"/>
    <row r="677" s="95" customFormat="1" ht="12"/>
    <row r="678" s="95" customFormat="1" ht="12"/>
    <row r="679" s="95" customFormat="1" ht="12"/>
    <row r="680" s="95" customFormat="1" ht="12"/>
    <row r="681" s="95" customFormat="1" ht="12"/>
    <row r="682" s="95" customFormat="1" ht="12"/>
    <row r="683" s="95" customFormat="1" ht="12"/>
    <row r="684" s="95" customFormat="1" ht="12"/>
    <row r="685" s="95" customFormat="1" ht="12"/>
    <row r="686" s="95" customFormat="1" ht="12"/>
    <row r="687" s="95" customFormat="1" ht="12"/>
    <row r="688" s="95" customFormat="1" ht="12"/>
    <row r="689" s="95" customFormat="1" ht="12"/>
    <row r="690" s="95" customFormat="1" ht="12"/>
    <row r="691" s="95" customFormat="1" ht="12"/>
    <row r="692" s="95" customFormat="1" ht="12"/>
    <row r="693" s="95" customFormat="1" ht="12"/>
    <row r="694" s="95" customFormat="1" ht="12"/>
    <row r="695" s="95" customFormat="1" ht="12"/>
    <row r="696" s="95" customFormat="1" ht="12"/>
    <row r="697" s="95" customFormat="1" ht="12"/>
    <row r="698" s="95" customFormat="1" ht="12"/>
    <row r="699" s="95" customFormat="1" ht="12"/>
    <row r="700" s="95" customFormat="1" ht="12"/>
    <row r="701" s="95" customFormat="1" ht="12"/>
    <row r="702" s="95" customFormat="1" ht="12"/>
    <row r="703" s="95" customFormat="1" ht="12"/>
    <row r="704" s="95" customFormat="1" ht="12"/>
    <row r="705" s="95" customFormat="1" ht="12"/>
    <row r="706" s="95" customFormat="1" ht="12"/>
    <row r="707" s="95" customFormat="1" ht="12"/>
    <row r="708" s="95" customFormat="1" ht="12"/>
    <row r="709" s="95" customFormat="1" ht="12"/>
    <row r="710" s="95" customFormat="1" ht="12"/>
    <row r="711" s="95" customFormat="1" ht="12"/>
    <row r="712" s="95" customFormat="1" ht="12"/>
    <row r="713" s="95" customFormat="1" ht="12"/>
    <row r="714" s="95" customFormat="1" ht="12"/>
    <row r="715" s="95" customFormat="1" ht="12"/>
    <row r="716" s="95" customFormat="1" ht="12"/>
    <row r="717" s="95" customFormat="1" ht="12"/>
    <row r="718" s="95" customFormat="1" ht="12"/>
    <row r="719" s="95" customFormat="1" ht="12"/>
    <row r="720" s="95" customFormat="1" ht="12"/>
    <row r="721" s="95" customFormat="1" ht="12"/>
    <row r="722" s="95" customFormat="1" ht="12"/>
    <row r="723" s="95" customFormat="1" ht="12"/>
    <row r="724" s="95" customFormat="1" ht="12"/>
    <row r="725" s="95" customFormat="1" ht="12"/>
    <row r="726" s="95" customFormat="1" ht="12"/>
    <row r="727" s="95" customFormat="1" ht="12"/>
    <row r="728" s="95" customFormat="1" ht="12"/>
    <row r="729" s="95" customFormat="1" ht="12"/>
    <row r="730" s="95" customFormat="1" ht="12"/>
    <row r="731" s="95" customFormat="1" ht="12"/>
    <row r="732" s="95" customFormat="1" ht="12"/>
    <row r="733" s="95" customFormat="1" ht="12"/>
    <row r="734" s="95" customFormat="1" ht="12"/>
    <row r="735" s="95" customFormat="1" ht="12"/>
    <row r="736" s="95" customFormat="1" ht="12"/>
    <row r="737" s="95" customFormat="1" ht="12"/>
    <row r="738" s="95" customFormat="1" ht="12"/>
    <row r="739" s="95" customFormat="1" ht="12"/>
    <row r="740" s="95" customFormat="1" ht="12"/>
    <row r="741" s="95" customFormat="1" ht="12"/>
    <row r="742" s="95" customFormat="1" ht="12"/>
    <row r="743" s="95" customFormat="1" ht="12"/>
    <row r="744" s="95" customFormat="1" ht="12"/>
    <row r="745" s="95" customFormat="1" ht="12"/>
    <row r="746" s="95" customFormat="1" ht="12"/>
    <row r="747" s="95" customFormat="1" ht="12"/>
    <row r="748" s="95" customFormat="1" ht="12"/>
    <row r="749" s="95" customFormat="1" ht="12"/>
    <row r="750" s="95" customFormat="1" ht="12"/>
    <row r="751" s="95" customFormat="1" ht="12"/>
    <row r="752" s="95" customFormat="1" ht="12"/>
    <row r="753" s="95" customFormat="1" ht="12"/>
    <row r="754" s="95" customFormat="1" ht="12"/>
    <row r="755" s="95" customFormat="1" ht="12"/>
    <row r="756" s="95" customFormat="1" ht="12"/>
    <row r="757" s="95" customFormat="1" ht="12"/>
    <row r="758" s="95" customFormat="1" ht="12"/>
    <row r="759" s="95" customFormat="1" ht="12"/>
    <row r="760" s="95" customFormat="1" ht="12"/>
    <row r="761" s="95" customFormat="1" ht="12"/>
    <row r="762" s="95" customFormat="1" ht="12"/>
    <row r="763" s="95" customFormat="1" ht="12"/>
    <row r="764" s="95" customFormat="1" ht="12"/>
    <row r="765" s="95" customFormat="1" ht="12"/>
    <row r="766" s="95" customFormat="1" ht="12"/>
    <row r="767" s="95" customFormat="1" ht="12"/>
    <row r="768" s="95" customFormat="1" ht="12"/>
    <row r="769" s="95" customFormat="1" ht="12"/>
    <row r="770" s="95" customFormat="1" ht="12"/>
    <row r="771" s="95" customFormat="1" ht="12"/>
    <row r="772" s="95" customFormat="1" ht="12"/>
    <row r="773" s="95" customFormat="1" ht="12"/>
    <row r="774" s="95" customFormat="1" ht="12"/>
    <row r="775" s="95" customFormat="1" ht="12"/>
    <row r="776" s="95" customFormat="1" ht="12"/>
    <row r="777" s="95" customFormat="1" ht="12"/>
    <row r="778" s="95" customFormat="1" ht="12"/>
    <row r="779" s="95" customFormat="1" ht="12"/>
    <row r="780" s="95" customFormat="1" ht="12"/>
    <row r="781" s="95" customFormat="1" ht="12"/>
    <row r="782" s="95" customFormat="1" ht="12"/>
    <row r="783" s="95" customFormat="1" ht="12"/>
    <row r="784" s="95" customFormat="1" ht="12"/>
    <row r="785" s="95" customFormat="1" ht="12"/>
    <row r="786" s="95" customFormat="1" ht="12"/>
    <row r="787" s="95" customFormat="1" ht="12"/>
    <row r="788" s="95" customFormat="1" ht="12"/>
    <row r="789" s="95" customFormat="1" ht="12"/>
    <row r="790" s="95" customFormat="1" ht="12"/>
    <row r="791" s="95" customFormat="1" ht="12"/>
    <row r="792" s="95" customFormat="1" ht="12"/>
    <row r="793" s="95" customFormat="1" ht="12"/>
    <row r="794" s="95" customFormat="1" ht="12"/>
    <row r="795" s="95" customFormat="1" ht="12"/>
    <row r="796" s="95" customFormat="1" ht="12"/>
    <row r="797" s="95" customFormat="1" ht="12"/>
    <row r="798" s="95" customFormat="1" ht="12"/>
    <row r="799" s="95" customFormat="1" ht="12"/>
    <row r="800" s="95" customFormat="1" ht="12"/>
    <row r="801" s="95" customFormat="1" ht="12"/>
    <row r="802" s="95" customFormat="1" ht="12"/>
    <row r="803" s="95" customFormat="1" ht="12"/>
    <row r="804" s="95" customFormat="1" ht="12"/>
    <row r="805" s="95" customFormat="1" ht="12"/>
    <row r="806" s="95" customFormat="1" ht="12"/>
    <row r="807" s="95" customFormat="1" ht="12"/>
    <row r="808" s="95" customFormat="1" ht="12"/>
    <row r="809" s="95" customFormat="1" ht="12"/>
    <row r="810" s="95" customFormat="1" ht="12"/>
    <row r="811" s="95" customFormat="1" ht="12"/>
    <row r="812" s="95" customFormat="1" ht="12"/>
    <row r="813" s="95" customFormat="1" ht="12"/>
    <row r="814" s="95" customFormat="1" ht="12"/>
    <row r="815" s="95" customFormat="1" ht="12"/>
    <row r="816" s="95" customFormat="1" ht="12"/>
    <row r="817" s="95" customFormat="1" ht="12"/>
    <row r="818" s="95" customFormat="1" ht="12"/>
    <row r="819" s="95" customFormat="1" ht="12"/>
    <row r="820" s="95" customFormat="1" ht="12"/>
    <row r="821" s="95" customFormat="1" ht="12"/>
    <row r="822" s="95" customFormat="1" ht="12"/>
    <row r="823" s="95" customFormat="1" ht="12"/>
    <row r="824" s="95" customFormat="1" ht="12"/>
    <row r="825" s="95" customFormat="1" ht="12"/>
    <row r="826" s="95" customFormat="1" ht="12"/>
    <row r="827" s="95" customFormat="1" ht="12"/>
    <row r="828" s="95" customFormat="1" ht="12"/>
    <row r="829" s="95" customFormat="1" ht="12"/>
    <row r="830" s="95" customFormat="1" ht="12"/>
    <row r="831" s="95" customFormat="1" ht="12"/>
    <row r="832" s="95" customFormat="1" ht="12"/>
    <row r="833" s="95" customFormat="1" ht="12"/>
    <row r="834" s="95" customFormat="1" ht="12"/>
    <row r="835" s="95" customFormat="1" ht="12"/>
    <row r="836" s="95" customFormat="1" ht="12"/>
    <row r="837" s="95" customFormat="1" ht="12"/>
    <row r="838" s="95" customFormat="1" ht="12"/>
    <row r="839" s="95" customFormat="1" ht="12"/>
    <row r="840" s="95" customFormat="1" ht="12"/>
    <row r="841" s="95" customFormat="1" ht="12"/>
    <row r="842" s="95" customFormat="1" ht="12"/>
    <row r="843" s="95" customFormat="1" ht="12"/>
    <row r="844" s="95" customFormat="1" ht="12"/>
    <row r="845" s="95" customFormat="1" ht="12"/>
    <row r="846" s="95" customFormat="1" ht="12"/>
    <row r="847" s="95" customFormat="1" ht="12"/>
    <row r="848" s="95" customFormat="1" ht="12"/>
    <row r="849" s="95" customFormat="1" ht="12"/>
    <row r="850" s="95" customFormat="1" ht="12"/>
    <row r="851" s="95" customFormat="1" ht="12"/>
    <row r="852" s="95" customFormat="1" ht="12"/>
    <row r="853" s="95" customFormat="1" ht="12"/>
    <row r="854" s="95" customFormat="1" ht="12"/>
    <row r="855" s="95" customFormat="1" ht="12"/>
    <row r="856" s="95" customFormat="1" ht="12"/>
    <row r="857" s="95" customFormat="1" ht="12"/>
    <row r="858" s="95" customFormat="1" ht="12"/>
    <row r="859" s="95" customFormat="1" ht="12"/>
    <row r="860" s="95" customFormat="1" ht="12"/>
    <row r="861" s="95" customFormat="1" ht="12"/>
    <row r="862" s="95" customFormat="1" ht="12"/>
    <row r="863" s="95" customFormat="1" ht="12"/>
    <row r="864" s="95" customFormat="1" ht="12"/>
    <row r="865" s="95" customFormat="1" ht="12"/>
    <row r="866" s="95" customFormat="1" ht="12"/>
    <row r="867" s="95" customFormat="1" ht="12"/>
    <row r="868" s="95" customFormat="1" ht="12"/>
    <row r="869" s="95" customFormat="1" ht="12"/>
    <row r="870" s="95" customFormat="1" ht="12"/>
    <row r="871" s="95" customFormat="1" ht="12"/>
    <row r="872" s="95" customFormat="1" ht="12"/>
    <row r="873" s="95" customFormat="1" ht="12"/>
    <row r="874" s="95" customFormat="1" ht="12"/>
    <row r="875" s="95" customFormat="1" ht="12"/>
    <row r="876" s="95" customFormat="1" ht="12"/>
    <row r="877" s="95" customFormat="1" ht="12"/>
    <row r="878" s="95" customFormat="1" ht="12"/>
    <row r="879" s="95" customFormat="1" ht="12"/>
    <row r="880" s="95" customFormat="1" ht="12"/>
    <row r="881" s="95" customFormat="1" ht="12"/>
    <row r="882" s="95" customFormat="1" ht="12"/>
    <row r="883" s="95" customFormat="1" ht="12"/>
    <row r="884" s="95" customFormat="1" ht="12"/>
    <row r="885" s="95" customFormat="1" ht="12"/>
    <row r="886" s="95" customFormat="1" ht="12"/>
    <row r="887" s="95" customFormat="1" ht="12"/>
    <row r="888" s="95" customFormat="1" ht="12"/>
    <row r="889" s="95" customFormat="1" ht="12"/>
    <row r="890" s="95" customFormat="1" ht="12"/>
    <row r="891" s="95" customFormat="1" ht="12"/>
    <row r="892" s="95" customFormat="1" ht="12"/>
    <row r="893" s="95" customFormat="1" ht="12"/>
    <row r="894" s="95" customFormat="1" ht="12"/>
    <row r="895" s="95" customFormat="1" ht="12"/>
    <row r="896" s="95" customFormat="1" ht="12"/>
    <row r="897" s="95" customFormat="1" ht="12"/>
    <row r="898" s="95" customFormat="1" ht="12"/>
    <row r="899" s="95" customFormat="1" ht="12"/>
    <row r="900" s="95" customFormat="1" ht="12"/>
    <row r="901" s="95" customFormat="1" ht="12"/>
    <row r="902" s="95" customFormat="1" ht="12"/>
    <row r="903" s="95" customFormat="1" ht="12"/>
    <row r="904" s="95" customFormat="1" ht="12"/>
    <row r="905" s="95" customFormat="1" ht="12"/>
    <row r="906" s="95" customFormat="1" ht="12"/>
    <row r="907" s="95" customFormat="1" ht="12"/>
    <row r="908" s="95" customFormat="1" ht="12"/>
    <row r="909" s="95" customFormat="1" ht="12"/>
    <row r="910" s="95" customFormat="1" ht="12"/>
    <row r="911" s="95" customFormat="1" ht="12"/>
    <row r="912" s="95" customFormat="1" ht="12"/>
    <row r="913" s="95" customFormat="1" ht="12"/>
    <row r="914" s="95" customFormat="1" ht="12"/>
    <row r="915" s="95" customFormat="1" ht="12"/>
    <row r="916" s="95" customFormat="1" ht="12"/>
    <row r="917" s="95" customFormat="1" ht="12"/>
    <row r="918" s="95" customFormat="1" ht="12"/>
    <row r="919" s="95" customFormat="1" ht="12"/>
    <row r="920" s="95" customFormat="1" ht="12"/>
    <row r="921" s="95" customFormat="1" ht="12"/>
    <row r="922" s="95" customFormat="1" ht="12"/>
    <row r="923" s="95" customFormat="1" ht="12"/>
    <row r="924" s="95" customFormat="1" ht="12"/>
    <row r="925" s="95" customFormat="1" ht="12"/>
    <row r="926" s="95" customFormat="1" ht="12"/>
    <row r="927" s="95" customFormat="1" ht="12"/>
    <row r="928" s="95" customFormat="1" ht="12"/>
    <row r="929" s="95" customFormat="1" ht="12"/>
    <row r="930" s="95" customFormat="1" ht="12"/>
    <row r="931" s="95" customFormat="1" ht="12"/>
    <row r="932" s="95" customFormat="1" ht="12"/>
    <row r="933" s="95" customFormat="1" ht="12"/>
    <row r="934" s="95" customFormat="1" ht="12"/>
    <row r="935" s="95" customFormat="1" ht="12"/>
    <row r="936" s="95" customFormat="1" ht="12"/>
    <row r="937" s="95" customFormat="1" ht="12"/>
    <row r="938" s="95" customFormat="1" ht="12"/>
    <row r="939" s="95" customFormat="1" ht="12"/>
    <row r="940" s="95" customFormat="1" ht="12"/>
    <row r="941" s="95" customFormat="1" ht="12"/>
    <row r="942" s="95" customFormat="1" ht="12"/>
    <row r="943" s="95" customFormat="1" ht="12"/>
    <row r="944" s="95" customFormat="1" ht="12"/>
    <row r="945" s="95" customFormat="1" ht="12"/>
    <row r="946" s="95" customFormat="1" ht="12"/>
    <row r="947" s="95" customFormat="1" ht="12"/>
    <row r="948" s="95" customFormat="1" ht="12"/>
    <row r="949" s="95" customFormat="1" ht="12"/>
    <row r="950" s="95" customFormat="1" ht="12"/>
    <row r="951" s="95" customFormat="1" ht="12"/>
    <row r="952" s="95" customFormat="1" ht="12"/>
    <row r="953" s="95" customFormat="1" ht="12"/>
    <row r="954" s="95" customFormat="1" ht="12"/>
    <row r="955" s="95" customFormat="1" ht="12"/>
    <row r="956" s="95" customFormat="1" ht="12"/>
    <row r="957" s="95" customFormat="1" ht="12"/>
    <row r="958" s="95" customFormat="1" ht="12"/>
    <row r="959" s="95" customFormat="1" ht="12"/>
    <row r="960" s="95" customFormat="1" ht="12"/>
    <row r="961" s="95" customFormat="1" ht="12"/>
    <row r="962" s="95" customFormat="1" ht="12"/>
    <row r="963" s="95" customFormat="1" ht="12"/>
    <row r="964" s="95" customFormat="1" ht="12"/>
    <row r="965" s="95" customFormat="1" ht="12"/>
    <row r="966" s="95" customFormat="1" ht="12"/>
    <row r="967" s="95" customFormat="1" ht="12"/>
    <row r="968" s="95" customFormat="1" ht="12"/>
    <row r="969" s="95" customFormat="1" ht="12"/>
    <row r="970" s="95" customFormat="1" ht="12"/>
    <row r="971" s="95" customFormat="1" ht="12"/>
    <row r="972" s="95" customFormat="1" ht="12"/>
    <row r="973" s="95" customFormat="1" ht="12"/>
    <row r="974" s="95" customFormat="1" ht="12"/>
    <row r="975" s="95" customFormat="1" ht="12"/>
    <row r="976" s="95" customFormat="1" ht="12"/>
    <row r="977" s="95" customFormat="1" ht="12"/>
    <row r="978" s="95" customFormat="1" ht="12"/>
    <row r="979" s="95" customFormat="1" ht="12"/>
    <row r="980" s="95" customFormat="1" ht="12"/>
    <row r="981" s="95" customFormat="1" ht="12"/>
    <row r="982" s="95" customFormat="1" ht="12"/>
    <row r="983" s="95" customFormat="1" ht="12"/>
    <row r="984" s="95" customFormat="1" ht="12"/>
    <row r="985" s="95" customFormat="1" ht="12"/>
    <row r="986" s="95" customFormat="1" ht="12"/>
    <row r="987" s="95" customFormat="1" ht="12"/>
    <row r="988" s="95" customFormat="1" ht="12"/>
    <row r="989" s="95" customFormat="1" ht="12"/>
    <row r="990" s="95" customFormat="1" ht="12"/>
    <row r="991" s="95" customFormat="1" ht="12"/>
    <row r="992" s="95" customFormat="1" ht="12"/>
    <row r="993" s="95" customFormat="1" ht="12"/>
    <row r="994" s="95" customFormat="1" ht="12"/>
    <row r="995" s="95" customFormat="1" ht="12"/>
    <row r="996" s="95" customFormat="1" ht="12"/>
    <row r="997" s="95" customFormat="1" ht="12"/>
    <row r="998" s="95" customFormat="1" ht="12"/>
    <row r="999" s="95" customFormat="1" ht="12"/>
    <row r="1000" s="95" customFormat="1" ht="12"/>
    <row r="1001" s="95" customFormat="1" ht="12"/>
    <row r="1002" s="95" customFormat="1" ht="12"/>
    <row r="1003" s="95" customFormat="1" ht="12"/>
    <row r="1004" s="95" customFormat="1" ht="12"/>
    <row r="1005" s="95" customFormat="1" ht="12"/>
    <row r="1006" s="95" customFormat="1" ht="12"/>
    <row r="1007" s="95" customFormat="1" ht="12"/>
    <row r="1008" s="95" customFormat="1" ht="12"/>
    <row r="1009" s="95" customFormat="1" ht="12"/>
    <row r="1010" s="95" customFormat="1" ht="12"/>
    <row r="1011" s="95" customFormat="1" ht="12"/>
    <row r="1012" s="95" customFormat="1" ht="12"/>
    <row r="1013" s="95" customFormat="1" ht="12"/>
    <row r="1014" s="95" customFormat="1" ht="12"/>
    <row r="1015" s="95" customFormat="1" ht="12"/>
    <row r="1016" s="95" customFormat="1" ht="12"/>
    <row r="1017" s="95" customFormat="1" ht="12"/>
    <row r="1018" s="95" customFormat="1" ht="12"/>
    <row r="1019" s="95" customFormat="1" ht="12"/>
    <row r="1020" s="95" customFormat="1" ht="12"/>
    <row r="1021" s="95" customFormat="1" ht="12"/>
    <row r="1022" s="95" customFormat="1" ht="12"/>
    <row r="1023" s="95" customFormat="1" ht="12"/>
    <row r="1024" s="95" customFormat="1" ht="12"/>
    <row r="1025" s="95" customFormat="1" ht="12"/>
    <row r="1026" s="95" customFormat="1" ht="12"/>
    <row r="1027" s="95" customFormat="1" ht="12"/>
  </sheetData>
  <mergeCells count="193">
    <mergeCell ref="D126:D127"/>
    <mergeCell ref="E126:E127"/>
    <mergeCell ref="F126:F127"/>
    <mergeCell ref="D122:D123"/>
    <mergeCell ref="E122:E123"/>
    <mergeCell ref="F122:F123"/>
    <mergeCell ref="D124:D125"/>
    <mergeCell ref="A2:F2"/>
    <mergeCell ref="E3:F3"/>
    <mergeCell ref="A65:B67"/>
    <mergeCell ref="D91:D92"/>
    <mergeCell ref="E91:E92"/>
    <mergeCell ref="F91:F92"/>
    <mergeCell ref="D84:D85"/>
    <mergeCell ref="E84:E85"/>
    <mergeCell ref="F84:F85"/>
    <mergeCell ref="D86:D87"/>
    <mergeCell ref="C65:C67"/>
    <mergeCell ref="D65:F65"/>
    <mergeCell ref="E64:F64"/>
    <mergeCell ref="D114:D115"/>
    <mergeCell ref="E114:E115"/>
    <mergeCell ref="F114:F115"/>
    <mergeCell ref="D116:D117"/>
    <mergeCell ref="E116:E117"/>
    <mergeCell ref="F116:F117"/>
    <mergeCell ref="E124:E125"/>
    <mergeCell ref="F124:F125"/>
    <mergeCell ref="D118:D119"/>
    <mergeCell ref="E118:E119"/>
    <mergeCell ref="F118:F119"/>
    <mergeCell ref="D120:D121"/>
    <mergeCell ref="E120:E121"/>
    <mergeCell ref="F120:F121"/>
    <mergeCell ref="D104:D105"/>
    <mergeCell ref="E104:E105"/>
    <mergeCell ref="F104:F105"/>
    <mergeCell ref="D106:D107"/>
    <mergeCell ref="E106:E107"/>
    <mergeCell ref="F106:F107"/>
    <mergeCell ref="D112:D113"/>
    <mergeCell ref="E112:E113"/>
    <mergeCell ref="F112:F113"/>
    <mergeCell ref="D108:D109"/>
    <mergeCell ref="E108:E109"/>
    <mergeCell ref="F108:F109"/>
    <mergeCell ref="D98:D99"/>
    <mergeCell ref="E98:E99"/>
    <mergeCell ref="F98:F99"/>
    <mergeCell ref="D100:D101"/>
    <mergeCell ref="E100:E101"/>
    <mergeCell ref="F100:F101"/>
    <mergeCell ref="D102:D103"/>
    <mergeCell ref="E102:E103"/>
    <mergeCell ref="F102:F103"/>
    <mergeCell ref="D93:D94"/>
    <mergeCell ref="E93:E94"/>
    <mergeCell ref="F93:F94"/>
    <mergeCell ref="D88:D89"/>
    <mergeCell ref="E88:E89"/>
    <mergeCell ref="F88:F89"/>
    <mergeCell ref="D96:D97"/>
    <mergeCell ref="E96:E97"/>
    <mergeCell ref="F96:F97"/>
    <mergeCell ref="D77:D78"/>
    <mergeCell ref="E77:E78"/>
    <mergeCell ref="F77:F78"/>
    <mergeCell ref="D74:D75"/>
    <mergeCell ref="E74:E75"/>
    <mergeCell ref="F74:F75"/>
    <mergeCell ref="E86:E87"/>
    <mergeCell ref="F86:F87"/>
    <mergeCell ref="D80:D81"/>
    <mergeCell ref="E80:E81"/>
    <mergeCell ref="F80:F81"/>
    <mergeCell ref="D82:D83"/>
    <mergeCell ref="E82:E83"/>
    <mergeCell ref="F82:F83"/>
    <mergeCell ref="D68:D69"/>
    <mergeCell ref="E68:E69"/>
    <mergeCell ref="F68:F69"/>
    <mergeCell ref="D70:D71"/>
    <mergeCell ref="E70:E71"/>
    <mergeCell ref="F70:F71"/>
    <mergeCell ref="D72:D73"/>
    <mergeCell ref="E72:E73"/>
    <mergeCell ref="F72:F73"/>
    <mergeCell ref="D58:D59"/>
    <mergeCell ref="E58:E59"/>
    <mergeCell ref="F58:F59"/>
    <mergeCell ref="D60:D61"/>
    <mergeCell ref="E60:E61"/>
    <mergeCell ref="F60:F61"/>
    <mergeCell ref="D62:D63"/>
    <mergeCell ref="E62:E63"/>
    <mergeCell ref="F62:F63"/>
    <mergeCell ref="D52:D53"/>
    <mergeCell ref="E52:E53"/>
    <mergeCell ref="F52:F53"/>
    <mergeCell ref="D54:D55"/>
    <mergeCell ref="E54:E55"/>
    <mergeCell ref="F54:F55"/>
    <mergeCell ref="D56:D57"/>
    <mergeCell ref="E56:E57"/>
    <mergeCell ref="F56:F57"/>
    <mergeCell ref="D46:D47"/>
    <mergeCell ref="E46:E47"/>
    <mergeCell ref="F46:F47"/>
    <mergeCell ref="D48:D49"/>
    <mergeCell ref="E48:E49"/>
    <mergeCell ref="F48:F49"/>
    <mergeCell ref="D50:D51"/>
    <mergeCell ref="E50:E51"/>
    <mergeCell ref="F50:F51"/>
    <mergeCell ref="D33:D34"/>
    <mergeCell ref="E33:E34"/>
    <mergeCell ref="D40:D41"/>
    <mergeCell ref="E40:E41"/>
    <mergeCell ref="F40:F41"/>
    <mergeCell ref="D42:D43"/>
    <mergeCell ref="E42:E43"/>
    <mergeCell ref="F42:F43"/>
    <mergeCell ref="D44:D45"/>
    <mergeCell ref="E44:E45"/>
    <mergeCell ref="F44:F45"/>
    <mergeCell ref="D29:D30"/>
    <mergeCell ref="E29:E30"/>
    <mergeCell ref="F29:F30"/>
    <mergeCell ref="D16:D17"/>
    <mergeCell ref="E16:E17"/>
    <mergeCell ref="F16:F17"/>
    <mergeCell ref="D27:D28"/>
    <mergeCell ref="E27:E28"/>
    <mergeCell ref="F27:F28"/>
    <mergeCell ref="D12:D13"/>
    <mergeCell ref="D14:D15"/>
    <mergeCell ref="F12:F13"/>
    <mergeCell ref="D24:D25"/>
    <mergeCell ref="E24:E25"/>
    <mergeCell ref="F24:F25"/>
    <mergeCell ref="D21:D22"/>
    <mergeCell ref="E21:E22"/>
    <mergeCell ref="F21:F22"/>
    <mergeCell ref="E14:E15"/>
    <mergeCell ref="F14:F15"/>
    <mergeCell ref="A1:F1"/>
    <mergeCell ref="B29:B30"/>
    <mergeCell ref="C4:C6"/>
    <mergeCell ref="A4:B6"/>
    <mergeCell ref="D4:F4"/>
    <mergeCell ref="B18:B19"/>
    <mergeCell ref="B16:B17"/>
    <mergeCell ref="B24:B25"/>
    <mergeCell ref="B21:B22"/>
    <mergeCell ref="B27:B28"/>
    <mergeCell ref="B8:B9"/>
    <mergeCell ref="B10:B11"/>
    <mergeCell ref="B12:B13"/>
    <mergeCell ref="B14:B15"/>
    <mergeCell ref="D8:D9"/>
    <mergeCell ref="E10:E11"/>
    <mergeCell ref="F10:F11"/>
    <mergeCell ref="E12:E13"/>
    <mergeCell ref="E8:E9"/>
    <mergeCell ref="F8:F9"/>
    <mergeCell ref="D18:D19"/>
    <mergeCell ref="E18:E19"/>
    <mergeCell ref="F18:F19"/>
    <mergeCell ref="D10:D11"/>
    <mergeCell ref="A128:F128"/>
    <mergeCell ref="B31:B32"/>
    <mergeCell ref="B50:B51"/>
    <mergeCell ref="B52:B53"/>
    <mergeCell ref="B38:B39"/>
    <mergeCell ref="B40:B41"/>
    <mergeCell ref="F33:F34"/>
    <mergeCell ref="D38:D39"/>
    <mergeCell ref="E38:E39"/>
    <mergeCell ref="F38:F39"/>
    <mergeCell ref="B62:B63"/>
    <mergeCell ref="B100:B101"/>
    <mergeCell ref="B56:B57"/>
    <mergeCell ref="B42:B43"/>
    <mergeCell ref="B46:B47"/>
    <mergeCell ref="B48:B49"/>
    <mergeCell ref="B58:B59"/>
    <mergeCell ref="B60:B61"/>
    <mergeCell ref="D35:D36"/>
    <mergeCell ref="E35:E36"/>
    <mergeCell ref="F35:F36"/>
    <mergeCell ref="D31:D32"/>
    <mergeCell ref="E31:E32"/>
    <mergeCell ref="F31:F32"/>
  </mergeCells>
  <phoneticPr fontId="18" type="noConversion"/>
  <printOptions horizontalCentered="1"/>
  <pageMargins left="0" right="0" top="0" bottom="0" header="0" footer="0"/>
  <pageSetup paperSize="9" scale="90" orientation="portrait" r:id="rId1"/>
  <headerFooter alignWithMargins="0"/>
  <ignoredErrors>
    <ignoredError sqref="D26:E26" formulaRange="1"/>
  </ignoredErrors>
</worksheet>
</file>

<file path=xl/worksheets/sheet11.xml><?xml version="1.0" encoding="utf-8"?>
<worksheet xmlns="http://schemas.openxmlformats.org/spreadsheetml/2006/main" xmlns:r="http://schemas.openxmlformats.org/officeDocument/2006/relationships">
  <dimension ref="A1:F318"/>
  <sheetViews>
    <sheetView showGridLines="0" topLeftCell="A7" workbookViewId="0">
      <selection activeCell="A2" sqref="A2:E2"/>
    </sheetView>
  </sheetViews>
  <sheetFormatPr defaultRowHeight="12.75"/>
  <cols>
    <col min="1" max="1" width="6.7109375" style="92" customWidth="1"/>
    <col min="2" max="2" width="51.5703125" style="92" customWidth="1"/>
    <col min="3" max="5" width="11.7109375" style="92" customWidth="1"/>
    <col min="6" max="16384" width="9.140625" style="92"/>
  </cols>
  <sheetData>
    <row r="1" spans="1:6" ht="29.25" customHeight="1">
      <c r="A1" s="691" t="s">
        <v>779</v>
      </c>
      <c r="B1" s="692"/>
      <c r="C1" s="692"/>
      <c r="D1" s="692"/>
      <c r="E1" s="692"/>
    </row>
    <row r="2" spans="1:6" ht="25.5" customHeight="1">
      <c r="A2" s="698" t="s">
        <v>780</v>
      </c>
      <c r="B2" s="698"/>
      <c r="C2" s="698"/>
      <c r="D2" s="698"/>
      <c r="E2" s="698"/>
    </row>
    <row r="3" spans="1:6">
      <c r="A3" s="299"/>
      <c r="B3" s="299"/>
      <c r="C3" s="299"/>
      <c r="D3" s="677" t="s">
        <v>778</v>
      </c>
      <c r="E3" s="677"/>
    </row>
    <row r="4" spans="1:6" s="95" customFormat="1" ht="18" customHeight="1">
      <c r="A4" s="685" t="s">
        <v>961</v>
      </c>
      <c r="B4" s="686"/>
      <c r="C4" s="723">
        <v>2012</v>
      </c>
      <c r="D4" s="724"/>
      <c r="E4" s="724"/>
      <c r="F4" s="94"/>
    </row>
    <row r="5" spans="1:6" s="95" customFormat="1" ht="18" customHeight="1">
      <c r="A5" s="687"/>
      <c r="B5" s="688"/>
      <c r="C5" s="96" t="s">
        <v>34</v>
      </c>
      <c r="D5" s="96" t="s">
        <v>33</v>
      </c>
      <c r="E5" s="97" t="s">
        <v>35</v>
      </c>
      <c r="F5" s="94"/>
    </row>
    <row r="6" spans="1:6" s="95" customFormat="1" ht="18" customHeight="1">
      <c r="A6" s="689"/>
      <c r="B6" s="690"/>
      <c r="C6" s="98" t="s">
        <v>562</v>
      </c>
      <c r="D6" s="98" t="s">
        <v>561</v>
      </c>
      <c r="E6" s="99" t="s">
        <v>560</v>
      </c>
      <c r="F6" s="94"/>
    </row>
    <row r="7" spans="1:6" s="95" customFormat="1" ht="13.5" customHeight="1">
      <c r="A7" s="100" t="s">
        <v>962</v>
      </c>
      <c r="B7" s="94"/>
      <c r="C7" s="707">
        <f>SUM(C9:C24)</f>
        <v>5043</v>
      </c>
      <c r="D7" s="707">
        <f>SUM(D9:D24)</f>
        <v>294</v>
      </c>
      <c r="E7" s="707">
        <f>+D7+C7</f>
        <v>5337</v>
      </c>
    </row>
    <row r="8" spans="1:6" s="95" customFormat="1" ht="13.5" customHeight="1">
      <c r="A8" s="100" t="s">
        <v>247</v>
      </c>
      <c r="B8" s="94"/>
      <c r="C8" s="707"/>
      <c r="D8" s="707"/>
      <c r="E8" s="707"/>
    </row>
    <row r="9" spans="1:6" s="95" customFormat="1" ht="13.5" customHeight="1">
      <c r="A9" s="293">
        <v>101</v>
      </c>
      <c r="B9" s="105" t="s">
        <v>248</v>
      </c>
      <c r="C9" s="708">
        <v>661</v>
      </c>
      <c r="D9" s="708">
        <v>52</v>
      </c>
      <c r="E9" s="710">
        <f>+D9+C9</f>
        <v>713</v>
      </c>
    </row>
    <row r="10" spans="1:6" s="95" customFormat="1" ht="13.5" customHeight="1">
      <c r="A10" s="293"/>
      <c r="B10" s="106" t="s">
        <v>249</v>
      </c>
      <c r="C10" s="708"/>
      <c r="D10" s="708"/>
      <c r="E10" s="710"/>
    </row>
    <row r="11" spans="1:6" s="95" customFormat="1" ht="13.5" customHeight="1">
      <c r="A11" s="293">
        <f>+A9+1</f>
        <v>102</v>
      </c>
      <c r="B11" s="105" t="s">
        <v>250</v>
      </c>
      <c r="C11" s="708">
        <v>96</v>
      </c>
      <c r="D11" s="708">
        <v>1</v>
      </c>
      <c r="E11" s="710">
        <f>+D11+C11</f>
        <v>97</v>
      </c>
    </row>
    <row r="12" spans="1:6" s="95" customFormat="1" ht="13.5" customHeight="1">
      <c r="A12" s="293"/>
      <c r="B12" s="106" t="s">
        <v>251</v>
      </c>
      <c r="C12" s="708"/>
      <c r="D12" s="708"/>
      <c r="E12" s="710"/>
    </row>
    <row r="13" spans="1:6" s="95" customFormat="1" ht="13.5" customHeight="1">
      <c r="A13" s="293">
        <f>+A11+1</f>
        <v>103</v>
      </c>
      <c r="B13" s="105" t="s">
        <v>252</v>
      </c>
      <c r="C13" s="708">
        <v>1526</v>
      </c>
      <c r="D13" s="708">
        <v>70</v>
      </c>
      <c r="E13" s="710">
        <f>+D13+C13</f>
        <v>1596</v>
      </c>
    </row>
    <row r="14" spans="1:6" s="95" customFormat="1" ht="13.5" customHeight="1">
      <c r="A14" s="293"/>
      <c r="B14" s="106" t="s">
        <v>253</v>
      </c>
      <c r="C14" s="708"/>
      <c r="D14" s="708"/>
      <c r="E14" s="710"/>
    </row>
    <row r="15" spans="1:6" s="95" customFormat="1" ht="13.5" customHeight="1">
      <c r="A15" s="293">
        <f>+A13+1</f>
        <v>104</v>
      </c>
      <c r="B15" s="105" t="s">
        <v>254</v>
      </c>
      <c r="C15" s="708">
        <v>21</v>
      </c>
      <c r="D15" s="708">
        <v>0</v>
      </c>
      <c r="E15" s="710">
        <f>+D15+C15</f>
        <v>21</v>
      </c>
    </row>
    <row r="16" spans="1:6" s="95" customFormat="1" ht="13.5" customHeight="1">
      <c r="A16" s="293"/>
      <c r="B16" s="106" t="s">
        <v>255</v>
      </c>
      <c r="C16" s="708"/>
      <c r="D16" s="708"/>
      <c r="E16" s="710"/>
    </row>
    <row r="17" spans="1:5" s="95" customFormat="1" ht="13.5" customHeight="1">
      <c r="A17" s="293">
        <f>+A15+1</f>
        <v>105</v>
      </c>
      <c r="B17" s="105" t="s">
        <v>256</v>
      </c>
      <c r="C17" s="708">
        <v>1325</v>
      </c>
      <c r="D17" s="708">
        <v>61</v>
      </c>
      <c r="E17" s="710">
        <f>+D17+C17</f>
        <v>1386</v>
      </c>
    </row>
    <row r="18" spans="1:5" s="95" customFormat="1" ht="13.5" customHeight="1">
      <c r="A18" s="293"/>
      <c r="B18" s="106" t="s">
        <v>257</v>
      </c>
      <c r="C18" s="708"/>
      <c r="D18" s="708"/>
      <c r="E18" s="710"/>
    </row>
    <row r="19" spans="1:5" s="95" customFormat="1" ht="13.5" customHeight="1">
      <c r="A19" s="293">
        <f>+A17+1</f>
        <v>106</v>
      </c>
      <c r="B19" s="105" t="s">
        <v>258</v>
      </c>
      <c r="C19" s="708">
        <v>526</v>
      </c>
      <c r="D19" s="708">
        <v>38</v>
      </c>
      <c r="E19" s="710">
        <f>+D19+C19</f>
        <v>564</v>
      </c>
    </row>
    <row r="20" spans="1:5" s="95" customFormat="1" ht="13.5" customHeight="1">
      <c r="A20" s="293"/>
      <c r="B20" s="106" t="s">
        <v>259</v>
      </c>
      <c r="C20" s="708"/>
      <c r="D20" s="708"/>
      <c r="E20" s="710"/>
    </row>
    <row r="21" spans="1:5" s="95" customFormat="1" ht="13.5" customHeight="1">
      <c r="A21" s="293">
        <f>+A19+1</f>
        <v>107</v>
      </c>
      <c r="B21" s="105" t="s">
        <v>260</v>
      </c>
      <c r="C21" s="708">
        <v>377</v>
      </c>
      <c r="D21" s="708">
        <v>27</v>
      </c>
      <c r="E21" s="710">
        <f>+D21+C21</f>
        <v>404</v>
      </c>
    </row>
    <row r="22" spans="1:5" s="95" customFormat="1" ht="13.5" customHeight="1">
      <c r="A22" s="293"/>
      <c r="B22" s="106" t="s">
        <v>261</v>
      </c>
      <c r="C22" s="708"/>
      <c r="D22" s="708"/>
      <c r="E22" s="710"/>
    </row>
    <row r="23" spans="1:5" s="95" customFormat="1" ht="13.5" customHeight="1">
      <c r="A23" s="293">
        <f>+A21+1</f>
        <v>108</v>
      </c>
      <c r="B23" s="105" t="s">
        <v>262</v>
      </c>
      <c r="C23" s="708">
        <v>511</v>
      </c>
      <c r="D23" s="708">
        <v>45</v>
      </c>
      <c r="E23" s="710">
        <f>+D23+C23</f>
        <v>556</v>
      </c>
    </row>
    <row r="24" spans="1:5" s="95" customFormat="1" ht="13.5" customHeight="1">
      <c r="A24" s="293"/>
      <c r="B24" s="106" t="s">
        <v>263</v>
      </c>
      <c r="C24" s="708"/>
      <c r="D24" s="708"/>
      <c r="E24" s="710"/>
    </row>
    <row r="25" spans="1:5" s="95" customFormat="1" ht="13.5" customHeight="1">
      <c r="A25" s="100" t="s">
        <v>963</v>
      </c>
      <c r="B25" s="94"/>
      <c r="C25" s="707">
        <f>+C27+C29+C31</f>
        <v>662</v>
      </c>
      <c r="D25" s="707">
        <f>+D27+D29+D31</f>
        <v>38</v>
      </c>
      <c r="E25" s="707">
        <f>+D25+C25</f>
        <v>700</v>
      </c>
    </row>
    <row r="26" spans="1:5" s="95" customFormat="1" ht="13.5" customHeight="1">
      <c r="A26" s="100" t="s">
        <v>264</v>
      </c>
      <c r="B26" s="94"/>
      <c r="C26" s="707"/>
      <c r="D26" s="707"/>
      <c r="E26" s="707"/>
    </row>
    <row r="27" spans="1:5" s="95" customFormat="1" ht="13.5" customHeight="1">
      <c r="A27" s="293">
        <v>201</v>
      </c>
      <c r="B27" s="105" t="s">
        <v>265</v>
      </c>
      <c r="C27" s="708">
        <v>290</v>
      </c>
      <c r="D27" s="708">
        <v>16</v>
      </c>
      <c r="E27" s="710">
        <f>+D27+C27</f>
        <v>306</v>
      </c>
    </row>
    <row r="28" spans="1:5" s="95" customFormat="1" ht="13.5" customHeight="1">
      <c r="A28" s="293"/>
      <c r="B28" s="106" t="s">
        <v>266</v>
      </c>
      <c r="C28" s="708"/>
      <c r="D28" s="708"/>
      <c r="E28" s="710"/>
    </row>
    <row r="29" spans="1:5" s="95" customFormat="1" ht="13.5" customHeight="1">
      <c r="A29" s="293">
        <f>+A27+1</f>
        <v>202</v>
      </c>
      <c r="B29" s="105" t="s">
        <v>267</v>
      </c>
      <c r="C29" s="708">
        <v>189</v>
      </c>
      <c r="D29" s="708">
        <v>11</v>
      </c>
      <c r="E29" s="710">
        <f>+D29+C29</f>
        <v>200</v>
      </c>
    </row>
    <row r="30" spans="1:5" s="95" customFormat="1" ht="13.5" customHeight="1">
      <c r="A30" s="293"/>
      <c r="B30" s="106" t="s">
        <v>268</v>
      </c>
      <c r="C30" s="708"/>
      <c r="D30" s="708"/>
      <c r="E30" s="710"/>
    </row>
    <row r="31" spans="1:5" s="95" customFormat="1" ht="13.5" customHeight="1">
      <c r="A31" s="293">
        <f>+A29+1</f>
        <v>203</v>
      </c>
      <c r="B31" s="105" t="s">
        <v>269</v>
      </c>
      <c r="C31" s="708">
        <v>183</v>
      </c>
      <c r="D31" s="708">
        <v>11</v>
      </c>
      <c r="E31" s="710">
        <f>+D31+C31</f>
        <v>194</v>
      </c>
    </row>
    <row r="32" spans="1:5" s="95" customFormat="1" ht="13.5" customHeight="1">
      <c r="A32" s="293"/>
      <c r="B32" s="106" t="s">
        <v>270</v>
      </c>
      <c r="C32" s="708"/>
      <c r="D32" s="708"/>
      <c r="E32" s="710"/>
    </row>
    <row r="33" spans="1:5" s="95" customFormat="1" ht="13.5" customHeight="1">
      <c r="A33" s="100" t="s">
        <v>964</v>
      </c>
      <c r="B33" s="94"/>
      <c r="C33" s="707">
        <f>+C35+C37+C39</f>
        <v>3042</v>
      </c>
      <c r="D33" s="707">
        <f>+D35+D37+D39</f>
        <v>176</v>
      </c>
      <c r="E33" s="707">
        <f>+D33+C33</f>
        <v>3218</v>
      </c>
    </row>
    <row r="34" spans="1:5" s="95" customFormat="1" ht="13.5" customHeight="1">
      <c r="A34" s="100" t="s">
        <v>271</v>
      </c>
      <c r="B34" s="94"/>
      <c r="C34" s="707"/>
      <c r="D34" s="707"/>
      <c r="E34" s="707"/>
    </row>
    <row r="35" spans="1:5" s="95" customFormat="1" ht="13.5" customHeight="1">
      <c r="A35" s="293">
        <v>301</v>
      </c>
      <c r="B35" s="105" t="s">
        <v>272</v>
      </c>
      <c r="C35" s="708">
        <v>779</v>
      </c>
      <c r="D35" s="708">
        <v>51</v>
      </c>
      <c r="E35" s="710">
        <f>+D35+C35</f>
        <v>830</v>
      </c>
    </row>
    <row r="36" spans="1:5" s="95" customFormat="1" ht="13.5" customHeight="1">
      <c r="A36" s="293"/>
      <c r="B36" s="106" t="s">
        <v>266</v>
      </c>
      <c r="C36" s="708"/>
      <c r="D36" s="708"/>
      <c r="E36" s="710"/>
    </row>
    <row r="37" spans="1:5" s="95" customFormat="1" ht="13.5" customHeight="1">
      <c r="A37" s="293">
        <f>+A35+1</f>
        <v>302</v>
      </c>
      <c r="B37" s="105" t="s">
        <v>278</v>
      </c>
      <c r="C37" s="708">
        <v>1430</v>
      </c>
      <c r="D37" s="708">
        <v>74</v>
      </c>
      <c r="E37" s="710">
        <f>+D37+C37</f>
        <v>1504</v>
      </c>
    </row>
    <row r="38" spans="1:5" s="95" customFormat="1" ht="13.5" customHeight="1">
      <c r="A38" s="293"/>
      <c r="B38" s="106" t="s">
        <v>279</v>
      </c>
      <c r="C38" s="708"/>
      <c r="D38" s="708"/>
      <c r="E38" s="710"/>
    </row>
    <row r="39" spans="1:5" s="95" customFormat="1" ht="13.5" customHeight="1">
      <c r="A39" s="293">
        <f>+A37+1</f>
        <v>303</v>
      </c>
      <c r="B39" s="105" t="s">
        <v>280</v>
      </c>
      <c r="C39" s="708">
        <v>833</v>
      </c>
      <c r="D39" s="708">
        <v>51</v>
      </c>
      <c r="E39" s="710">
        <f>+D39+C39</f>
        <v>884</v>
      </c>
    </row>
    <row r="40" spans="1:5" s="95" customFormat="1" ht="13.5" customHeight="1">
      <c r="A40" s="293"/>
      <c r="B40" s="106" t="s">
        <v>281</v>
      </c>
      <c r="C40" s="708"/>
      <c r="D40" s="708"/>
      <c r="E40" s="710"/>
    </row>
    <row r="41" spans="1:5" s="95" customFormat="1" ht="13.5" customHeight="1">
      <c r="A41" s="100" t="s">
        <v>965</v>
      </c>
      <c r="B41" s="94"/>
      <c r="C41" s="707">
        <f>SUM(C43:C56)</f>
        <v>1545</v>
      </c>
      <c r="D41" s="707">
        <f>SUM(D43:D56)</f>
        <v>101</v>
      </c>
      <c r="E41" s="707">
        <f>+D41+C41</f>
        <v>1646</v>
      </c>
    </row>
    <row r="42" spans="1:5" s="95" customFormat="1" ht="13.5" customHeight="1">
      <c r="A42" s="100" t="s">
        <v>282</v>
      </c>
      <c r="B42" s="94"/>
      <c r="C42" s="707"/>
      <c r="D42" s="707"/>
      <c r="E42" s="707"/>
    </row>
    <row r="43" spans="1:5" s="95" customFormat="1" ht="13.5" customHeight="1">
      <c r="A43" s="293">
        <v>401</v>
      </c>
      <c r="B43" s="105" t="s">
        <v>283</v>
      </c>
      <c r="C43" s="708">
        <v>450</v>
      </c>
      <c r="D43" s="708">
        <v>10</v>
      </c>
      <c r="E43" s="710">
        <f>+D43+C43</f>
        <v>460</v>
      </c>
    </row>
    <row r="44" spans="1:5" s="95" customFormat="1" ht="13.5" customHeight="1">
      <c r="A44" s="293"/>
      <c r="B44" s="106" t="s">
        <v>284</v>
      </c>
      <c r="C44" s="708"/>
      <c r="D44" s="708"/>
      <c r="E44" s="710"/>
    </row>
    <row r="45" spans="1:5" s="95" customFormat="1" ht="13.5" customHeight="1">
      <c r="A45" s="293">
        <f>+A43+1</f>
        <v>402</v>
      </c>
      <c r="B45" s="105" t="s">
        <v>285</v>
      </c>
      <c r="C45" s="708">
        <v>30</v>
      </c>
      <c r="D45" s="708">
        <v>3</v>
      </c>
      <c r="E45" s="710">
        <f>+D45+C45</f>
        <v>33</v>
      </c>
    </row>
    <row r="46" spans="1:5" s="95" customFormat="1" ht="13.5" customHeight="1">
      <c r="A46" s="293"/>
      <c r="B46" s="106" t="s">
        <v>286</v>
      </c>
      <c r="C46" s="708"/>
      <c r="D46" s="708"/>
      <c r="E46" s="710"/>
    </row>
    <row r="47" spans="1:5" s="95" customFormat="1" ht="13.5" customHeight="1">
      <c r="A47" s="293">
        <f>+A45+1</f>
        <v>403</v>
      </c>
      <c r="B47" s="105" t="s">
        <v>287</v>
      </c>
      <c r="C47" s="708">
        <v>97</v>
      </c>
      <c r="D47" s="708">
        <v>5</v>
      </c>
      <c r="E47" s="710">
        <f>+D47+C47</f>
        <v>102</v>
      </c>
    </row>
    <row r="48" spans="1:5" s="95" customFormat="1" ht="13.5" customHeight="1">
      <c r="A48" s="293"/>
      <c r="B48" s="106" t="s">
        <v>288</v>
      </c>
      <c r="C48" s="708"/>
      <c r="D48" s="708"/>
      <c r="E48" s="710"/>
    </row>
    <row r="49" spans="1:6" s="95" customFormat="1" ht="13.5" customHeight="1">
      <c r="A49" s="293">
        <f>+A47+1</f>
        <v>404</v>
      </c>
      <c r="B49" s="105" t="s">
        <v>289</v>
      </c>
      <c r="C49" s="708">
        <v>44</v>
      </c>
      <c r="D49" s="708">
        <v>3</v>
      </c>
      <c r="E49" s="710">
        <f>+D49+C49</f>
        <v>47</v>
      </c>
    </row>
    <row r="50" spans="1:6" s="95" customFormat="1" ht="13.5" customHeight="1">
      <c r="A50" s="293"/>
      <c r="B50" s="106" t="s">
        <v>290</v>
      </c>
      <c r="C50" s="708"/>
      <c r="D50" s="708"/>
      <c r="E50" s="710"/>
    </row>
    <row r="51" spans="1:6" s="95" customFormat="1" ht="13.5" customHeight="1">
      <c r="A51" s="293">
        <f>+A49+1</f>
        <v>405</v>
      </c>
      <c r="B51" s="105" t="s">
        <v>291</v>
      </c>
      <c r="C51" s="708">
        <v>373</v>
      </c>
      <c r="D51" s="708">
        <v>19</v>
      </c>
      <c r="E51" s="710">
        <f>+D51+C51</f>
        <v>392</v>
      </c>
    </row>
    <row r="52" spans="1:6" s="95" customFormat="1" ht="13.5" customHeight="1">
      <c r="A52" s="293"/>
      <c r="B52" s="106" t="s">
        <v>292</v>
      </c>
      <c r="C52" s="708"/>
      <c r="D52" s="708"/>
      <c r="E52" s="710"/>
    </row>
    <row r="53" spans="1:6" s="95" customFormat="1" ht="13.5" customHeight="1">
      <c r="A53" s="293">
        <f>+A51+1</f>
        <v>406</v>
      </c>
      <c r="B53" s="105" t="s">
        <v>293</v>
      </c>
      <c r="C53" s="708">
        <v>370</v>
      </c>
      <c r="D53" s="708">
        <v>47</v>
      </c>
      <c r="E53" s="710">
        <f>+D53+C53</f>
        <v>417</v>
      </c>
    </row>
    <row r="54" spans="1:6" s="95" customFormat="1" ht="13.5" customHeight="1">
      <c r="A54" s="293"/>
      <c r="B54" s="106" t="s">
        <v>294</v>
      </c>
      <c r="C54" s="708"/>
      <c r="D54" s="708"/>
      <c r="E54" s="710"/>
    </row>
    <row r="55" spans="1:6" s="95" customFormat="1" ht="26.25" customHeight="1">
      <c r="A55" s="293">
        <f>+A53+1</f>
        <v>407</v>
      </c>
      <c r="B55" s="104" t="s">
        <v>295</v>
      </c>
      <c r="C55" s="708">
        <v>181</v>
      </c>
      <c r="D55" s="708">
        <v>14</v>
      </c>
      <c r="E55" s="710">
        <f>+D55+C55</f>
        <v>195</v>
      </c>
    </row>
    <row r="56" spans="1:6" s="95" customFormat="1" ht="12.95" customHeight="1">
      <c r="A56" s="402"/>
      <c r="B56" s="295" t="s">
        <v>296</v>
      </c>
      <c r="C56" s="739"/>
      <c r="D56" s="739"/>
      <c r="E56" s="738"/>
    </row>
    <row r="57" spans="1:6" s="94" customFormat="1" ht="12">
      <c r="A57" s="296"/>
      <c r="B57" s="106"/>
      <c r="C57" s="106"/>
      <c r="D57" s="106"/>
      <c r="E57" s="106"/>
    </row>
    <row r="58" spans="1:6" s="95" customFormat="1" ht="12">
      <c r="A58" s="107"/>
      <c r="B58" s="107"/>
      <c r="C58" s="107"/>
      <c r="D58" s="677" t="s">
        <v>777</v>
      </c>
      <c r="E58" s="677"/>
    </row>
    <row r="59" spans="1:6" s="95" customFormat="1" ht="18" customHeight="1">
      <c r="A59" s="685" t="s">
        <v>966</v>
      </c>
      <c r="B59" s="686"/>
      <c r="C59" s="723">
        <f>+C4</f>
        <v>2012</v>
      </c>
      <c r="D59" s="724"/>
      <c r="E59" s="724"/>
      <c r="F59" s="94"/>
    </row>
    <row r="60" spans="1:6" s="95" customFormat="1" ht="18" customHeight="1">
      <c r="A60" s="687"/>
      <c r="B60" s="688"/>
      <c r="C60" s="96" t="s">
        <v>34</v>
      </c>
      <c r="D60" s="96" t="s">
        <v>33</v>
      </c>
      <c r="E60" s="97" t="s">
        <v>35</v>
      </c>
      <c r="F60" s="94"/>
    </row>
    <row r="61" spans="1:6" s="95" customFormat="1" ht="18" customHeight="1">
      <c r="A61" s="689"/>
      <c r="B61" s="690"/>
      <c r="C61" s="98" t="s">
        <v>562</v>
      </c>
      <c r="D61" s="98" t="s">
        <v>561</v>
      </c>
      <c r="E61" s="99" t="s">
        <v>560</v>
      </c>
      <c r="F61" s="94"/>
    </row>
    <row r="62" spans="1:6" s="95" customFormat="1" ht="15" customHeight="1">
      <c r="A62" s="100" t="s">
        <v>967</v>
      </c>
      <c r="B62" s="94"/>
      <c r="C62" s="707">
        <f>SUM(C64:C81)</f>
        <v>33312</v>
      </c>
      <c r="D62" s="707">
        <f>SUM(D64:D81)</f>
        <v>2936</v>
      </c>
      <c r="E62" s="707">
        <f>+D62+C62</f>
        <v>36248</v>
      </c>
    </row>
    <row r="63" spans="1:6" s="95" customFormat="1" ht="15" customHeight="1">
      <c r="A63" s="100" t="s">
        <v>297</v>
      </c>
      <c r="B63" s="94"/>
      <c r="C63" s="707"/>
      <c r="D63" s="707"/>
      <c r="E63" s="707"/>
    </row>
    <row r="64" spans="1:6" s="95" customFormat="1" ht="15" customHeight="1">
      <c r="A64" s="293">
        <v>501</v>
      </c>
      <c r="B64" s="105" t="s">
        <v>298</v>
      </c>
      <c r="C64" s="708">
        <v>819</v>
      </c>
      <c r="D64" s="708">
        <v>50</v>
      </c>
      <c r="E64" s="710">
        <f>+D64+C64</f>
        <v>869</v>
      </c>
    </row>
    <row r="65" spans="1:5" s="95" customFormat="1" ht="15" customHeight="1">
      <c r="A65" s="293"/>
      <c r="B65" s="106" t="s">
        <v>299</v>
      </c>
      <c r="C65" s="708"/>
      <c r="D65" s="708"/>
      <c r="E65" s="710"/>
    </row>
    <row r="66" spans="1:5" s="95" customFormat="1" ht="15" customHeight="1">
      <c r="A66" s="293">
        <f>+A64+1</f>
        <v>502</v>
      </c>
      <c r="B66" s="105" t="s">
        <v>300</v>
      </c>
      <c r="C66" s="708">
        <v>3086</v>
      </c>
      <c r="D66" s="708">
        <v>257</v>
      </c>
      <c r="E66" s="710">
        <f>+D66+C66</f>
        <v>3343</v>
      </c>
    </row>
    <row r="67" spans="1:5" s="95" customFormat="1" ht="15" customHeight="1">
      <c r="A67" s="293"/>
      <c r="B67" s="106" t="s">
        <v>301</v>
      </c>
      <c r="C67" s="708"/>
      <c r="D67" s="708"/>
      <c r="E67" s="710"/>
    </row>
    <row r="68" spans="1:5" s="95" customFormat="1" ht="15" customHeight="1">
      <c r="A68" s="293">
        <f>+A66+1</f>
        <v>503</v>
      </c>
      <c r="B68" s="105" t="s">
        <v>302</v>
      </c>
      <c r="C68" s="708">
        <v>1774</v>
      </c>
      <c r="D68" s="708">
        <v>160</v>
      </c>
      <c r="E68" s="710">
        <f>+D68+C68</f>
        <v>1934</v>
      </c>
    </row>
    <row r="69" spans="1:5" s="95" customFormat="1" ht="15" customHeight="1">
      <c r="A69" s="293"/>
      <c r="B69" s="106" t="s">
        <v>303</v>
      </c>
      <c r="C69" s="708"/>
      <c r="D69" s="708"/>
      <c r="E69" s="710"/>
    </row>
    <row r="70" spans="1:5" s="95" customFormat="1" ht="15" customHeight="1">
      <c r="A70" s="293">
        <f>+A68+1</f>
        <v>504</v>
      </c>
      <c r="B70" s="105" t="s">
        <v>304</v>
      </c>
      <c r="C70" s="708">
        <v>15232</v>
      </c>
      <c r="D70" s="708">
        <v>1315</v>
      </c>
      <c r="E70" s="710">
        <f>+D70+C70</f>
        <v>16547</v>
      </c>
    </row>
    <row r="71" spans="1:5" s="95" customFormat="1" ht="15" customHeight="1">
      <c r="A71" s="293"/>
      <c r="B71" s="106" t="s">
        <v>305</v>
      </c>
      <c r="C71" s="708"/>
      <c r="D71" s="708"/>
      <c r="E71" s="710"/>
    </row>
    <row r="72" spans="1:5" s="95" customFormat="1" ht="15" customHeight="1">
      <c r="A72" s="293">
        <f>+A70+1</f>
        <v>505</v>
      </c>
      <c r="B72" s="105" t="s">
        <v>306</v>
      </c>
      <c r="C72" s="708">
        <v>1735</v>
      </c>
      <c r="D72" s="708">
        <v>167</v>
      </c>
      <c r="E72" s="710">
        <f>+D72+C72</f>
        <v>1902</v>
      </c>
    </row>
    <row r="73" spans="1:5" s="95" customFormat="1" ht="15" customHeight="1">
      <c r="A73" s="293"/>
      <c r="B73" s="106" t="s">
        <v>307</v>
      </c>
      <c r="C73" s="708"/>
      <c r="D73" s="708"/>
      <c r="E73" s="710"/>
    </row>
    <row r="74" spans="1:5" s="95" customFormat="1" ht="15" customHeight="1">
      <c r="A74" s="293">
        <f>+A72+1</f>
        <v>506</v>
      </c>
      <c r="B74" s="105" t="s">
        <v>308</v>
      </c>
      <c r="C74" s="708">
        <v>9679</v>
      </c>
      <c r="D74" s="708">
        <v>899</v>
      </c>
      <c r="E74" s="710">
        <f>+D74+C74</f>
        <v>10578</v>
      </c>
    </row>
    <row r="75" spans="1:5" s="95" customFormat="1" ht="15" customHeight="1">
      <c r="A75" s="293"/>
      <c r="B75" s="106" t="s">
        <v>309</v>
      </c>
      <c r="C75" s="708"/>
      <c r="D75" s="708"/>
      <c r="E75" s="710"/>
    </row>
    <row r="76" spans="1:5" s="95" customFormat="1" ht="15" customHeight="1">
      <c r="A76" s="293">
        <f>+A74+1</f>
        <v>507</v>
      </c>
      <c r="B76" s="105" t="s">
        <v>310</v>
      </c>
      <c r="C76" s="708">
        <v>411</v>
      </c>
      <c r="D76" s="708">
        <v>31</v>
      </c>
      <c r="E76" s="710">
        <f>+D76+C76</f>
        <v>442</v>
      </c>
    </row>
    <row r="77" spans="1:5" s="95" customFormat="1" ht="15" customHeight="1">
      <c r="A77" s="293"/>
      <c r="B77" s="106" t="s">
        <v>311</v>
      </c>
      <c r="C77" s="708"/>
      <c r="D77" s="708"/>
      <c r="E77" s="710"/>
    </row>
    <row r="78" spans="1:5" s="95" customFormat="1" ht="15" customHeight="1">
      <c r="A78" s="293">
        <f>+A76+1</f>
        <v>508</v>
      </c>
      <c r="B78" s="105" t="s">
        <v>312</v>
      </c>
      <c r="C78" s="708">
        <v>366</v>
      </c>
      <c r="D78" s="708">
        <v>40</v>
      </c>
      <c r="E78" s="710">
        <f>+D78+C78</f>
        <v>406</v>
      </c>
    </row>
    <row r="79" spans="1:5" s="95" customFormat="1" ht="15" customHeight="1">
      <c r="A79" s="293"/>
      <c r="B79" s="106" t="s">
        <v>313</v>
      </c>
      <c r="C79" s="708"/>
      <c r="D79" s="708"/>
      <c r="E79" s="710"/>
    </row>
    <row r="80" spans="1:5" s="95" customFormat="1" ht="15" customHeight="1">
      <c r="A80" s="293">
        <f>+A78+1</f>
        <v>509</v>
      </c>
      <c r="B80" s="105" t="s">
        <v>314</v>
      </c>
      <c r="C80" s="708">
        <v>210</v>
      </c>
      <c r="D80" s="708">
        <v>17</v>
      </c>
      <c r="E80" s="710">
        <f>+D80+C80</f>
        <v>227</v>
      </c>
    </row>
    <row r="81" spans="1:5" s="95" customFormat="1" ht="15" customHeight="1">
      <c r="A81" s="293"/>
      <c r="B81" s="106" t="s">
        <v>315</v>
      </c>
      <c r="C81" s="708"/>
      <c r="D81" s="708"/>
      <c r="E81" s="710"/>
    </row>
    <row r="82" spans="1:5" s="95" customFormat="1" ht="15" customHeight="1">
      <c r="A82" s="100" t="s">
        <v>968</v>
      </c>
      <c r="B82" s="94"/>
      <c r="C82" s="707">
        <f>SUM(C84:C99)</f>
        <v>13551</v>
      </c>
      <c r="D82" s="707">
        <f>SUM(D84:D99)</f>
        <v>990</v>
      </c>
      <c r="E82" s="707">
        <f>+D82+C82</f>
        <v>14541</v>
      </c>
    </row>
    <row r="83" spans="1:5" s="95" customFormat="1" ht="15" customHeight="1">
      <c r="A83" s="100" t="s">
        <v>316</v>
      </c>
      <c r="B83" s="94"/>
      <c r="C83" s="707"/>
      <c r="D83" s="707"/>
      <c r="E83" s="707"/>
    </row>
    <row r="84" spans="1:5" s="95" customFormat="1" ht="15" customHeight="1">
      <c r="A84" s="293">
        <v>601</v>
      </c>
      <c r="B84" s="105" t="s">
        <v>317</v>
      </c>
      <c r="C84" s="708">
        <v>419</v>
      </c>
      <c r="D84" s="708">
        <v>38</v>
      </c>
      <c r="E84" s="710">
        <f>+D84+C84</f>
        <v>457</v>
      </c>
    </row>
    <row r="85" spans="1:5" s="95" customFormat="1" ht="15" customHeight="1">
      <c r="A85" s="293"/>
      <c r="B85" s="106" t="s">
        <v>318</v>
      </c>
      <c r="C85" s="708"/>
      <c r="D85" s="708"/>
      <c r="E85" s="710"/>
    </row>
    <row r="86" spans="1:5" s="95" customFormat="1" ht="15" customHeight="1">
      <c r="A86" s="293">
        <f>+A84+1</f>
        <v>602</v>
      </c>
      <c r="B86" s="105" t="s">
        <v>319</v>
      </c>
      <c r="C86" s="708">
        <v>1826</v>
      </c>
      <c r="D86" s="708">
        <v>128</v>
      </c>
      <c r="E86" s="710">
        <f>+D86+C86</f>
        <v>1954</v>
      </c>
    </row>
    <row r="87" spans="1:5" s="95" customFormat="1" ht="15" customHeight="1">
      <c r="A87" s="293"/>
      <c r="B87" s="106" t="s">
        <v>320</v>
      </c>
      <c r="C87" s="708"/>
      <c r="D87" s="708"/>
      <c r="E87" s="710"/>
    </row>
    <row r="88" spans="1:5" s="95" customFormat="1" ht="15" customHeight="1">
      <c r="A88" s="293">
        <f>+A86+1</f>
        <v>603</v>
      </c>
      <c r="B88" s="105" t="s">
        <v>321</v>
      </c>
      <c r="C88" s="708">
        <v>1755</v>
      </c>
      <c r="D88" s="708">
        <v>123</v>
      </c>
      <c r="E88" s="710">
        <f>+D88+C88</f>
        <v>1878</v>
      </c>
    </row>
    <row r="89" spans="1:5" s="95" customFormat="1" ht="15" customHeight="1">
      <c r="A89" s="293"/>
      <c r="B89" s="106" t="s">
        <v>322</v>
      </c>
      <c r="C89" s="708"/>
      <c r="D89" s="708"/>
      <c r="E89" s="710"/>
    </row>
    <row r="90" spans="1:5" s="95" customFormat="1" ht="15" customHeight="1">
      <c r="A90" s="293">
        <f>+A88+1</f>
        <v>604</v>
      </c>
      <c r="B90" s="105" t="s">
        <v>323</v>
      </c>
      <c r="C90" s="708">
        <v>7984</v>
      </c>
      <c r="D90" s="708">
        <v>615</v>
      </c>
      <c r="E90" s="710">
        <f>+D90+C90</f>
        <v>8599</v>
      </c>
    </row>
    <row r="91" spans="1:5" s="95" customFormat="1" ht="15" customHeight="1">
      <c r="A91" s="293"/>
      <c r="B91" s="106" t="s">
        <v>324</v>
      </c>
      <c r="C91" s="708"/>
      <c r="D91" s="708"/>
      <c r="E91" s="710"/>
    </row>
    <row r="92" spans="1:5" s="95" customFormat="1" ht="15" customHeight="1">
      <c r="A92" s="293">
        <f>+A90+1</f>
        <v>605</v>
      </c>
      <c r="B92" s="105" t="s">
        <v>325</v>
      </c>
      <c r="C92" s="708">
        <v>883</v>
      </c>
      <c r="D92" s="708">
        <v>58</v>
      </c>
      <c r="E92" s="710">
        <f>+D92+C92</f>
        <v>941</v>
      </c>
    </row>
    <row r="93" spans="1:5" s="95" customFormat="1" ht="15" customHeight="1">
      <c r="A93" s="293"/>
      <c r="B93" s="106" t="s">
        <v>326</v>
      </c>
      <c r="C93" s="708"/>
      <c r="D93" s="708"/>
      <c r="E93" s="710"/>
    </row>
    <row r="94" spans="1:5" s="95" customFormat="1" ht="15" customHeight="1">
      <c r="A94" s="293">
        <f>+A92+2</f>
        <v>607</v>
      </c>
      <c r="B94" s="105" t="s">
        <v>327</v>
      </c>
      <c r="C94" s="708">
        <v>250</v>
      </c>
      <c r="D94" s="708">
        <v>4</v>
      </c>
      <c r="E94" s="710">
        <f>+D94+C94</f>
        <v>254</v>
      </c>
    </row>
    <row r="95" spans="1:5" s="95" customFormat="1" ht="15" customHeight="1">
      <c r="A95" s="293"/>
      <c r="B95" s="106" t="s">
        <v>328</v>
      </c>
      <c r="C95" s="708"/>
      <c r="D95" s="708"/>
      <c r="E95" s="710"/>
    </row>
    <row r="96" spans="1:5" s="95" customFormat="1" ht="15" customHeight="1">
      <c r="A96" s="293">
        <f>+A94+1</f>
        <v>608</v>
      </c>
      <c r="B96" s="105" t="s">
        <v>329</v>
      </c>
      <c r="C96" s="708">
        <v>285</v>
      </c>
      <c r="D96" s="708">
        <v>16</v>
      </c>
      <c r="E96" s="710">
        <f>+D96+C96</f>
        <v>301</v>
      </c>
    </row>
    <row r="97" spans="1:6" s="95" customFormat="1" ht="15" customHeight="1">
      <c r="A97" s="293"/>
      <c r="B97" s="106" t="s">
        <v>330</v>
      </c>
      <c r="C97" s="708"/>
      <c r="D97" s="708"/>
      <c r="E97" s="710"/>
    </row>
    <row r="98" spans="1:6" s="95" customFormat="1" ht="15" customHeight="1">
      <c r="A98" s="293">
        <f>+A96+1</f>
        <v>609</v>
      </c>
      <c r="B98" s="105" t="s">
        <v>331</v>
      </c>
      <c r="C98" s="708">
        <v>149</v>
      </c>
      <c r="D98" s="708">
        <v>8</v>
      </c>
      <c r="E98" s="710">
        <f>+D98+C98</f>
        <v>157</v>
      </c>
    </row>
    <row r="99" spans="1:6" s="95" customFormat="1" ht="15" customHeight="1">
      <c r="A99" s="293"/>
      <c r="B99" s="106" t="s">
        <v>332</v>
      </c>
      <c r="C99" s="708"/>
      <c r="D99" s="708"/>
      <c r="E99" s="710"/>
    </row>
    <row r="100" spans="1:6" s="95" customFormat="1" ht="15" customHeight="1">
      <c r="A100" s="100" t="s">
        <v>969</v>
      </c>
      <c r="B100" s="94"/>
      <c r="C100" s="707">
        <f>+C102+C104</f>
        <v>1313</v>
      </c>
      <c r="D100" s="707">
        <f>+D102+D104</f>
        <v>130</v>
      </c>
      <c r="E100" s="707">
        <f>+D100+C100</f>
        <v>1443</v>
      </c>
    </row>
    <row r="101" spans="1:6" s="95" customFormat="1" ht="15" customHeight="1">
      <c r="A101" s="100" t="s">
        <v>333</v>
      </c>
      <c r="B101" s="94"/>
      <c r="C101" s="707"/>
      <c r="D101" s="707"/>
      <c r="E101" s="707"/>
    </row>
    <row r="102" spans="1:6" s="95" customFormat="1" ht="27.75" customHeight="1">
      <c r="A102" s="293">
        <v>701</v>
      </c>
      <c r="B102" s="105" t="s">
        <v>334</v>
      </c>
      <c r="C102" s="708">
        <v>159</v>
      </c>
      <c r="D102" s="708">
        <v>41</v>
      </c>
      <c r="E102" s="710">
        <f>+D102+C102</f>
        <v>200</v>
      </c>
    </row>
    <row r="103" spans="1:6" s="95" customFormat="1" ht="15" customHeight="1">
      <c r="A103" s="293"/>
      <c r="B103" s="106" t="s">
        <v>335</v>
      </c>
      <c r="C103" s="708"/>
      <c r="D103" s="708"/>
      <c r="E103" s="710"/>
    </row>
    <row r="104" spans="1:6" s="95" customFormat="1" ht="15" customHeight="1">
      <c r="A104" s="293">
        <v>708</v>
      </c>
      <c r="B104" s="105" t="s">
        <v>336</v>
      </c>
      <c r="C104" s="708">
        <v>1154</v>
      </c>
      <c r="D104" s="708">
        <v>89</v>
      </c>
      <c r="E104" s="710">
        <f>+D104+C104</f>
        <v>1243</v>
      </c>
    </row>
    <row r="105" spans="1:6" s="95" customFormat="1" ht="15" customHeight="1">
      <c r="A105" s="293"/>
      <c r="B105" s="106" t="s">
        <v>337</v>
      </c>
      <c r="C105" s="708"/>
      <c r="D105" s="708"/>
      <c r="E105" s="710"/>
    </row>
    <row r="106" spans="1:6" s="95" customFormat="1" ht="15" customHeight="1">
      <c r="A106" s="100" t="s">
        <v>970</v>
      </c>
      <c r="B106" s="94"/>
      <c r="C106" s="707">
        <v>2468</v>
      </c>
      <c r="D106" s="707">
        <v>383</v>
      </c>
      <c r="E106" s="707">
        <f>+D106+C106</f>
        <v>2851</v>
      </c>
    </row>
    <row r="107" spans="1:6" s="95" customFormat="1" ht="15" customHeight="1">
      <c r="A107" s="100" t="s">
        <v>535</v>
      </c>
      <c r="B107" s="94"/>
      <c r="C107" s="707"/>
      <c r="D107" s="707"/>
      <c r="E107" s="707"/>
    </row>
    <row r="108" spans="1:6" s="95" customFormat="1" ht="15" customHeight="1">
      <c r="A108" s="100" t="s">
        <v>971</v>
      </c>
      <c r="B108" s="94"/>
      <c r="C108" s="707">
        <v>8154</v>
      </c>
      <c r="D108" s="707">
        <v>733</v>
      </c>
      <c r="E108" s="707">
        <f>+D108+C108</f>
        <v>8887</v>
      </c>
    </row>
    <row r="109" spans="1:6" s="95" customFormat="1" ht="15" customHeight="1">
      <c r="A109" s="100" t="s">
        <v>338</v>
      </c>
      <c r="B109" s="94"/>
      <c r="C109" s="707"/>
      <c r="D109" s="707"/>
      <c r="E109" s="707"/>
    </row>
    <row r="110" spans="1:6" s="95" customFormat="1" ht="12">
      <c r="A110" s="678" t="s">
        <v>760</v>
      </c>
      <c r="B110" s="678"/>
      <c r="C110" s="730">
        <f>+C108+C106+C100+C82+C62+C41+C33+C25+C7</f>
        <v>69090</v>
      </c>
      <c r="D110" s="730">
        <f>+D108+D106+D100+D82+D62+D41+D33+D25+D7</f>
        <v>5781</v>
      </c>
      <c r="E110" s="730">
        <f>+E108+E106+E100+E82+E62+E41+E33+E25+E7</f>
        <v>74871</v>
      </c>
    </row>
    <row r="111" spans="1:6" s="95" customFormat="1" ht="12">
      <c r="A111" s="679"/>
      <c r="B111" s="679"/>
      <c r="C111" s="731"/>
      <c r="D111" s="731"/>
      <c r="E111" s="731"/>
      <c r="F111" s="94"/>
    </row>
    <row r="112" spans="1:6" s="95" customFormat="1" ht="12"/>
    <row r="113" s="95" customFormat="1" ht="12"/>
    <row r="114" s="95" customFormat="1" ht="12"/>
    <row r="115" s="95" customFormat="1" ht="12"/>
    <row r="116" s="95" customFormat="1" ht="12"/>
    <row r="117" s="95" customFormat="1" ht="12"/>
    <row r="118" s="95" customFormat="1" ht="12"/>
    <row r="119" s="95" customFormat="1" ht="12"/>
    <row r="120" s="95" customFormat="1" ht="12"/>
    <row r="121" s="95" customFormat="1" ht="12"/>
    <row r="122" s="95" customFormat="1" ht="12"/>
    <row r="123" s="95" customFormat="1" ht="12"/>
    <row r="124" s="95" customFormat="1" ht="12"/>
    <row r="125" s="95" customFormat="1" ht="12"/>
    <row r="126" s="95" customFormat="1" ht="12"/>
    <row r="127" s="95" customFormat="1" ht="12"/>
    <row r="128" s="95" customFormat="1" ht="12"/>
    <row r="129" s="95" customFormat="1" ht="12"/>
    <row r="130" s="95" customFormat="1" ht="12"/>
    <row r="131" s="95" customFormat="1" ht="12"/>
    <row r="132" s="95" customFormat="1" ht="12"/>
    <row r="133" s="95" customFormat="1" ht="12"/>
    <row r="134" s="95" customFormat="1" ht="12"/>
    <row r="135" s="95" customFormat="1" ht="12"/>
    <row r="136" s="95" customFormat="1" ht="12"/>
    <row r="137" s="95" customFormat="1" ht="12"/>
    <row r="138" s="95" customFormat="1" ht="12"/>
    <row r="139" s="95" customFormat="1" ht="12"/>
    <row r="140" s="95" customFormat="1" ht="12"/>
    <row r="141" s="95" customFormat="1" ht="12"/>
    <row r="142" s="95" customFormat="1" ht="12"/>
    <row r="143" s="95" customFormat="1" ht="12"/>
    <row r="144" s="95" customFormat="1" ht="12"/>
    <row r="145" s="95" customFormat="1" ht="12"/>
    <row r="146" s="95" customFormat="1" ht="12"/>
    <row r="147" s="95" customFormat="1" ht="12"/>
    <row r="148" s="95" customFormat="1" ht="12"/>
    <row r="149" s="95" customFormat="1" ht="12"/>
    <row r="150" s="95" customFormat="1" ht="12"/>
    <row r="151" s="95" customFormat="1" ht="12"/>
    <row r="152" s="95" customFormat="1" ht="12"/>
    <row r="153" s="95" customFormat="1" ht="12"/>
    <row r="154" s="95" customFormat="1" ht="12"/>
    <row r="155" s="95" customFormat="1" ht="12"/>
    <row r="156" s="95" customFormat="1" ht="12"/>
    <row r="157" s="95" customFormat="1" ht="12"/>
    <row r="158" s="95" customFormat="1" ht="12"/>
    <row r="159" s="95" customFormat="1" ht="12"/>
    <row r="160" s="95" customFormat="1" ht="12"/>
    <row r="161" s="95" customFormat="1" ht="12"/>
    <row r="162" s="95" customFormat="1" ht="12"/>
    <row r="163" s="95" customFormat="1" ht="12"/>
    <row r="164" s="95" customFormat="1" ht="12"/>
    <row r="165" s="95" customFormat="1" ht="12"/>
    <row r="166" s="95" customFormat="1" ht="12"/>
    <row r="167" s="95" customFormat="1" ht="12"/>
    <row r="168" s="95" customFormat="1" ht="12"/>
    <row r="169" s="95" customFormat="1" ht="12"/>
    <row r="170" s="95" customFormat="1" ht="12"/>
    <row r="171" s="95" customFormat="1" ht="12"/>
    <row r="172" s="95" customFormat="1" ht="12"/>
    <row r="173" s="95" customFormat="1" ht="12"/>
    <row r="174" s="95" customFormat="1" ht="12"/>
    <row r="175" s="95" customFormat="1" ht="12"/>
    <row r="176" s="95" customFormat="1" ht="12"/>
    <row r="177" s="95" customFormat="1" ht="12"/>
    <row r="178" s="95" customFormat="1" ht="12"/>
    <row r="179" s="95" customFormat="1" ht="12"/>
    <row r="180" s="95" customFormat="1" ht="12"/>
    <row r="181" s="95" customFormat="1" ht="12"/>
    <row r="182" s="95" customFormat="1" ht="12"/>
    <row r="183" s="95" customFormat="1" ht="12"/>
    <row r="184" s="95" customFormat="1" ht="12"/>
    <row r="185" s="95" customFormat="1" ht="12"/>
    <row r="186" s="95" customFormat="1" ht="12"/>
    <row r="187" s="95" customFormat="1" ht="12"/>
    <row r="188" s="95" customFormat="1" ht="12"/>
    <row r="189" s="95" customFormat="1" ht="12"/>
    <row r="190" s="95" customFormat="1" ht="12"/>
    <row r="191" s="95" customFormat="1" ht="12"/>
    <row r="192" s="95" customFormat="1" ht="12"/>
    <row r="193" s="95" customFormat="1" ht="12"/>
    <row r="194" s="95" customFormat="1" ht="12"/>
    <row r="195" s="95" customFormat="1" ht="12"/>
    <row r="196" s="95" customFormat="1" ht="12"/>
    <row r="197" s="95" customFormat="1" ht="12"/>
    <row r="198" s="95" customFormat="1" ht="12"/>
    <row r="199" s="95" customFormat="1" ht="12"/>
    <row r="200" s="95" customFormat="1" ht="12"/>
    <row r="201" s="95" customFormat="1" ht="12"/>
    <row r="202" s="95" customFormat="1" ht="12"/>
    <row r="203" s="95" customFormat="1" ht="12"/>
    <row r="204" s="95" customFormat="1" ht="12"/>
    <row r="205" s="95" customFormat="1" ht="12"/>
    <row r="206" s="95" customFormat="1" ht="12"/>
    <row r="207" s="95" customFormat="1" ht="12"/>
    <row r="208" s="95" customFormat="1" ht="12"/>
    <row r="209" s="95" customFormat="1" ht="12"/>
    <row r="210" s="95" customFormat="1" ht="12"/>
    <row r="211" s="95" customFormat="1" ht="12"/>
    <row r="212" s="95" customFormat="1" ht="12"/>
    <row r="213" s="95" customFormat="1" ht="12"/>
    <row r="214" s="95" customFormat="1" ht="12"/>
    <row r="215" s="95" customFormat="1" ht="12"/>
    <row r="216" s="95" customFormat="1" ht="12"/>
    <row r="217" s="95" customFormat="1" ht="12"/>
    <row r="218" s="95" customFormat="1" ht="12"/>
    <row r="219" s="95" customFormat="1" ht="12"/>
    <row r="220" s="95" customFormat="1" ht="12"/>
    <row r="221" s="95" customFormat="1" ht="12"/>
    <row r="222" s="95" customFormat="1" ht="12"/>
    <row r="223" s="95" customFormat="1" ht="12"/>
    <row r="224" s="95" customFormat="1" ht="12"/>
    <row r="225" s="95" customFormat="1" ht="12"/>
    <row r="226" s="95" customFormat="1" ht="12"/>
    <row r="227" s="95" customFormat="1" ht="12"/>
    <row r="228" s="95" customFormat="1" ht="12"/>
    <row r="229" s="95" customFormat="1" ht="12"/>
    <row r="230" s="95" customFormat="1" ht="12"/>
    <row r="231" s="95" customFormat="1" ht="12"/>
    <row r="232" s="95" customFormat="1" ht="12"/>
    <row r="233" s="95" customFormat="1" ht="12"/>
    <row r="234" s="95" customFormat="1" ht="12"/>
    <row r="235" s="95" customFormat="1" ht="12"/>
    <row r="236" s="95" customFormat="1" ht="12"/>
    <row r="237" s="95" customFormat="1" ht="12"/>
    <row r="238" s="95" customFormat="1" ht="12"/>
    <row r="239" s="95" customFormat="1" ht="12"/>
    <row r="240" s="95" customFormat="1" ht="12"/>
    <row r="241" s="95" customFormat="1" ht="12"/>
    <row r="242" s="95" customFormat="1" ht="12"/>
    <row r="243" s="95" customFormat="1" ht="12"/>
    <row r="244" s="95" customFormat="1" ht="12"/>
    <row r="245" s="95" customFormat="1" ht="12"/>
    <row r="246" s="95" customFormat="1" ht="12"/>
    <row r="247" s="95" customFormat="1" ht="12"/>
    <row r="248" s="95" customFormat="1" ht="12"/>
    <row r="249" s="95" customFormat="1" ht="12"/>
    <row r="250" s="95" customFormat="1" ht="12"/>
    <row r="251" s="95" customFormat="1" ht="12"/>
    <row r="252" s="95" customFormat="1" ht="12"/>
    <row r="253" s="95" customFormat="1" ht="12"/>
    <row r="254" s="95" customFormat="1" ht="12"/>
    <row r="255" s="95" customFormat="1" ht="12"/>
    <row r="256" s="95" customFormat="1" ht="12"/>
    <row r="257" s="95" customFormat="1" ht="12"/>
    <row r="258" s="95" customFormat="1" ht="12"/>
    <row r="259" s="95" customFormat="1" ht="12"/>
    <row r="260" s="95" customFormat="1" ht="12"/>
    <row r="261" s="95" customFormat="1" ht="12"/>
    <row r="262" s="95" customFormat="1" ht="12"/>
    <row r="263" s="95" customFormat="1" ht="12"/>
    <row r="264" s="95" customFormat="1" ht="12"/>
    <row r="265" s="95" customFormat="1" ht="12"/>
    <row r="266" s="95" customFormat="1" ht="12"/>
    <row r="267" s="95" customFormat="1" ht="12"/>
    <row r="268" s="95" customFormat="1" ht="12"/>
    <row r="269" s="95" customFormat="1" ht="12"/>
    <row r="270" s="95" customFormat="1" ht="12"/>
    <row r="271" s="95" customFormat="1" ht="12"/>
    <row r="272" s="95" customFormat="1" ht="12"/>
    <row r="273" s="95" customFormat="1" ht="12"/>
    <row r="274" s="95" customFormat="1" ht="12"/>
    <row r="275" s="95" customFormat="1" ht="12"/>
    <row r="276" s="95" customFormat="1" ht="12"/>
    <row r="277" s="95" customFormat="1" ht="12"/>
    <row r="278" s="95" customFormat="1" ht="12"/>
    <row r="279" s="95" customFormat="1" ht="12"/>
    <row r="280" s="95" customFormat="1" ht="12"/>
    <row r="281" s="95" customFormat="1" ht="12"/>
    <row r="282" s="95" customFormat="1" ht="12"/>
    <row r="283" s="95" customFormat="1" ht="12"/>
    <row r="284" s="95" customFormat="1" ht="12"/>
    <row r="285" s="95" customFormat="1" ht="12"/>
    <row r="286" s="95" customFormat="1" ht="12"/>
    <row r="287" s="95" customFormat="1" ht="12"/>
    <row r="288" s="95" customFormat="1" ht="12"/>
    <row r="289" s="95" customFormat="1" ht="12"/>
    <row r="290" s="95" customFormat="1" ht="12"/>
    <row r="291" s="95" customFormat="1" ht="12"/>
    <row r="292" s="95" customFormat="1" ht="12"/>
    <row r="293" s="95" customFormat="1" ht="12"/>
    <row r="294" s="95" customFormat="1" ht="12"/>
    <row r="295" s="95" customFormat="1" ht="12"/>
    <row r="296" s="95" customFormat="1" ht="12"/>
    <row r="297" s="95" customFormat="1" ht="12"/>
    <row r="298" s="95" customFormat="1" ht="12"/>
    <row r="299" s="95" customFormat="1" ht="12"/>
    <row r="300" s="95" customFormat="1" ht="12"/>
    <row r="301" s="95" customFormat="1" ht="12"/>
    <row r="302" s="95" customFormat="1" ht="12"/>
    <row r="303" s="95" customFormat="1" ht="12"/>
    <row r="304" s="95" customFormat="1" ht="12"/>
    <row r="305" s="95" customFormat="1" ht="12"/>
    <row r="306" s="95" customFormat="1" ht="12"/>
    <row r="307" s="95" customFormat="1" ht="12"/>
    <row r="308" s="95" customFormat="1" ht="12"/>
    <row r="309" s="95" customFormat="1" ht="12"/>
    <row r="310" s="95" customFormat="1" ht="12"/>
    <row r="311" s="95" customFormat="1" ht="12"/>
    <row r="312" s="95" customFormat="1" ht="12"/>
    <row r="313" s="95" customFormat="1" ht="12"/>
    <row r="314" s="95" customFormat="1" ht="12"/>
    <row r="315" s="95" customFormat="1" ht="12"/>
    <row r="316" s="95" customFormat="1" ht="12"/>
    <row r="317" s="95" customFormat="1" ht="12"/>
    <row r="318" s="95" customFormat="1" ht="12"/>
  </sheetData>
  <mergeCells count="159">
    <mergeCell ref="A110:B111"/>
    <mergeCell ref="C13:C14"/>
    <mergeCell ref="D13:D14"/>
    <mergeCell ref="C15:C16"/>
    <mergeCell ref="D15:D16"/>
    <mergeCell ref="A1:E1"/>
    <mergeCell ref="A2:E2"/>
    <mergeCell ref="C4:E4"/>
    <mergeCell ref="A4:B6"/>
    <mergeCell ref="E9:E10"/>
    <mergeCell ref="A59:B61"/>
    <mergeCell ref="C27:C28"/>
    <mergeCell ref="D27:D28"/>
    <mergeCell ref="C43:C44"/>
    <mergeCell ref="D43:D44"/>
    <mergeCell ref="E11:E12"/>
    <mergeCell ref="C17:C18"/>
    <mergeCell ref="D17:D18"/>
    <mergeCell ref="C19:C20"/>
    <mergeCell ref="D19:D20"/>
    <mergeCell ref="E15:E16"/>
    <mergeCell ref="E13:E14"/>
    <mergeCell ref="E17:E18"/>
    <mergeCell ref="E19:E20"/>
    <mergeCell ref="D3:E3"/>
    <mergeCell ref="D58:E58"/>
    <mergeCell ref="C59:E59"/>
    <mergeCell ref="C9:C10"/>
    <mergeCell ref="D9:D10"/>
    <mergeCell ref="C29:C30"/>
    <mergeCell ref="D29:D30"/>
    <mergeCell ref="C21:C22"/>
    <mergeCell ref="D21:D22"/>
    <mergeCell ref="D41:D42"/>
    <mergeCell ref="C7:C8"/>
    <mergeCell ref="D7:D8"/>
    <mergeCell ref="E7:E8"/>
    <mergeCell ref="C11:C12"/>
    <mergeCell ref="D11:D12"/>
    <mergeCell ref="C23:C24"/>
    <mergeCell ref="D23:D24"/>
    <mergeCell ref="C25:C26"/>
    <mergeCell ref="D25:D26"/>
    <mergeCell ref="C33:C34"/>
    <mergeCell ref="C53:C54"/>
    <mergeCell ref="D53:D54"/>
    <mergeCell ref="C45:C46"/>
    <mergeCell ref="D45:D46"/>
    <mergeCell ref="C31:C32"/>
    <mergeCell ref="C49:C50"/>
    <mergeCell ref="D49:D50"/>
    <mergeCell ref="C51:C52"/>
    <mergeCell ref="D51:D52"/>
    <mergeCell ref="D55:D56"/>
    <mergeCell ref="C64:C65"/>
    <mergeCell ref="D64:D65"/>
    <mergeCell ref="C55:C56"/>
    <mergeCell ref="D31:D32"/>
    <mergeCell ref="C35:C36"/>
    <mergeCell ref="D35:D36"/>
    <mergeCell ref="D33:D34"/>
    <mergeCell ref="C41:C42"/>
    <mergeCell ref="C47:C48"/>
    <mergeCell ref="D47:D48"/>
    <mergeCell ref="C39:C40"/>
    <mergeCell ref="C37:C38"/>
    <mergeCell ref="D39:D40"/>
    <mergeCell ref="D37:D38"/>
    <mergeCell ref="C110:C111"/>
    <mergeCell ref="D110:D111"/>
    <mergeCell ref="E110:E111"/>
    <mergeCell ref="E108:E109"/>
    <mergeCell ref="C108:C109"/>
    <mergeCell ref="D108:D109"/>
    <mergeCell ref="C98:C99"/>
    <mergeCell ref="C86:C87"/>
    <mergeCell ref="C82:C83"/>
    <mergeCell ref="C84:C85"/>
    <mergeCell ref="D84:D85"/>
    <mergeCell ref="D106:D107"/>
    <mergeCell ref="E100:E101"/>
    <mergeCell ref="E102:E103"/>
    <mergeCell ref="D96:D97"/>
    <mergeCell ref="C102:C103"/>
    <mergeCell ref="C100:C101"/>
    <mergeCell ref="C94:C95"/>
    <mergeCell ref="D94:D95"/>
    <mergeCell ref="D86:D87"/>
    <mergeCell ref="D92:D93"/>
    <mergeCell ref="C88:C89"/>
    <mergeCell ref="D88:D89"/>
    <mergeCell ref="C92:C93"/>
    <mergeCell ref="E66:E67"/>
    <mergeCell ref="E53:E54"/>
    <mergeCell ref="E68:E69"/>
    <mergeCell ref="C80:C81"/>
    <mergeCell ref="D80:D81"/>
    <mergeCell ref="E74:E75"/>
    <mergeCell ref="E70:E71"/>
    <mergeCell ref="C72:C73"/>
    <mergeCell ref="D74:D75"/>
    <mergeCell ref="C76:C77"/>
    <mergeCell ref="D76:D77"/>
    <mergeCell ref="C78:C79"/>
    <mergeCell ref="D78:D79"/>
    <mergeCell ref="D72:D73"/>
    <mergeCell ref="C74:C75"/>
    <mergeCell ref="D70:D71"/>
    <mergeCell ref="C70:C71"/>
    <mergeCell ref="C66:C67"/>
    <mergeCell ref="E72:E73"/>
    <mergeCell ref="D104:D105"/>
    <mergeCell ref="E104:E105"/>
    <mergeCell ref="C96:C97"/>
    <mergeCell ref="E21:E22"/>
    <mergeCell ref="E23:E24"/>
    <mergeCell ref="E51:E52"/>
    <mergeCell ref="E33:E34"/>
    <mergeCell ref="E37:E38"/>
    <mergeCell ref="E64:E65"/>
    <mergeCell ref="E45:E46"/>
    <mergeCell ref="E39:E40"/>
    <mergeCell ref="E41:E42"/>
    <mergeCell ref="E47:E48"/>
    <mergeCell ref="E25:E26"/>
    <mergeCell ref="E29:E30"/>
    <mergeCell ref="E49:E50"/>
    <mergeCell ref="E31:E32"/>
    <mergeCell ref="E35:E36"/>
    <mergeCell ref="E43:E44"/>
    <mergeCell ref="E27:E28"/>
    <mergeCell ref="E82:E83"/>
    <mergeCell ref="C62:C63"/>
    <mergeCell ref="D62:D63"/>
    <mergeCell ref="E62:E63"/>
    <mergeCell ref="D100:D101"/>
    <mergeCell ref="D102:D103"/>
    <mergeCell ref="D98:D99"/>
    <mergeCell ref="D66:D67"/>
    <mergeCell ref="D68:D69"/>
    <mergeCell ref="E55:E56"/>
    <mergeCell ref="C106:C107"/>
    <mergeCell ref="E78:E79"/>
    <mergeCell ref="E80:E81"/>
    <mergeCell ref="C90:C91"/>
    <mergeCell ref="D90:D91"/>
    <mergeCell ref="E92:E93"/>
    <mergeCell ref="E94:E95"/>
    <mergeCell ref="E96:E97"/>
    <mergeCell ref="E98:E99"/>
    <mergeCell ref="C68:C69"/>
    <mergeCell ref="E84:E85"/>
    <mergeCell ref="E86:E87"/>
    <mergeCell ref="E88:E89"/>
    <mergeCell ref="E90:E91"/>
    <mergeCell ref="E106:E107"/>
    <mergeCell ref="E76:E77"/>
    <mergeCell ref="D82:D83"/>
    <mergeCell ref="C104:C105"/>
  </mergeCells>
  <phoneticPr fontId="18" type="noConversion"/>
  <printOptions horizontalCentered="1" verticalCentered="1"/>
  <pageMargins left="0" right="0" top="0" bottom="0" header="0" footer="0"/>
  <pageSetup paperSize="9" orientation="portrait" r:id="rId1"/>
  <headerFooter alignWithMargins="0"/>
  <ignoredErrors>
    <ignoredError sqref="C7:D8 C62 C82:D82" formulaRange="1"/>
  </ignoredErrors>
</worksheet>
</file>

<file path=xl/worksheets/sheet12.xml><?xml version="1.0" encoding="utf-8"?>
<worksheet xmlns="http://schemas.openxmlformats.org/spreadsheetml/2006/main" xmlns:r="http://schemas.openxmlformats.org/officeDocument/2006/relationships">
  <dimension ref="A1:J154"/>
  <sheetViews>
    <sheetView showGridLines="0" workbookViewId="0">
      <selection activeCell="J81" sqref="J81"/>
    </sheetView>
  </sheetViews>
  <sheetFormatPr defaultRowHeight="12.75"/>
  <cols>
    <col min="1" max="1" width="2.42578125" style="460" customWidth="1"/>
    <col min="2" max="2" width="5.85546875" style="460" customWidth="1"/>
    <col min="3" max="3" width="61.7109375" style="460" customWidth="1"/>
    <col min="4" max="6" width="11.7109375" style="460" customWidth="1"/>
    <col min="7" max="16384" width="9.140625" style="460"/>
  </cols>
  <sheetData>
    <row r="1" spans="1:6" ht="29.25" customHeight="1">
      <c r="A1" s="691" t="s">
        <v>1043</v>
      </c>
      <c r="B1" s="691"/>
      <c r="C1" s="691"/>
      <c r="D1" s="691"/>
      <c r="E1" s="691"/>
      <c r="F1" s="691"/>
    </row>
    <row r="2" spans="1:6" ht="14.25" customHeight="1">
      <c r="A2" s="732" t="s">
        <v>1042</v>
      </c>
      <c r="B2" s="732"/>
      <c r="C2" s="732"/>
      <c r="D2" s="732"/>
      <c r="E2" s="732"/>
      <c r="F2" s="732"/>
    </row>
    <row r="3" spans="1:6" ht="12" customHeight="1">
      <c r="E3" s="677" t="s">
        <v>1041</v>
      </c>
      <c r="F3" s="677"/>
    </row>
    <row r="4" spans="1:6" s="95" customFormat="1" ht="18" customHeight="1">
      <c r="A4" s="685" t="s">
        <v>1071</v>
      </c>
      <c r="B4" s="685"/>
      <c r="C4" s="686"/>
      <c r="D4" s="742">
        <v>2012</v>
      </c>
      <c r="E4" s="743"/>
      <c r="F4" s="743"/>
    </row>
    <row r="5" spans="1:6" s="95" customFormat="1" ht="18" customHeight="1">
      <c r="A5" s="687"/>
      <c r="B5" s="687"/>
      <c r="C5" s="688"/>
      <c r="D5" s="455" t="s">
        <v>34</v>
      </c>
      <c r="E5" s="455" t="s">
        <v>33</v>
      </c>
      <c r="F5" s="454" t="s">
        <v>35</v>
      </c>
    </row>
    <row r="6" spans="1:6" s="95" customFormat="1" ht="18" customHeight="1">
      <c r="A6" s="689"/>
      <c r="B6" s="689"/>
      <c r="C6" s="690"/>
      <c r="D6" s="453" t="s">
        <v>562</v>
      </c>
      <c r="E6" s="453" t="s">
        <v>561</v>
      </c>
      <c r="F6" s="452" t="s">
        <v>560</v>
      </c>
    </row>
    <row r="7" spans="1:6" s="95" customFormat="1" ht="15" customHeight="1">
      <c r="A7" s="745" t="s">
        <v>1072</v>
      </c>
      <c r="B7" s="746"/>
      <c r="C7" s="746"/>
      <c r="D7" s="475">
        <f>+D8+D15+D22</f>
        <v>7068</v>
      </c>
      <c r="E7" s="475">
        <f>+E8+E15+E22</f>
        <v>365</v>
      </c>
      <c r="F7" s="475">
        <f>+E7+D7</f>
        <v>7433</v>
      </c>
    </row>
    <row r="8" spans="1:6" s="95" customFormat="1" ht="15" customHeight="1">
      <c r="A8" s="473"/>
      <c r="B8" s="474" t="s">
        <v>1040</v>
      </c>
      <c r="C8" s="473"/>
      <c r="D8" s="475">
        <f>SUM(D9:D14)</f>
        <v>2129</v>
      </c>
      <c r="E8" s="475">
        <f>SUM(E9:E14)</f>
        <v>87</v>
      </c>
      <c r="F8" s="475">
        <f>+E8+D8</f>
        <v>2216</v>
      </c>
    </row>
    <row r="9" spans="1:6" s="103" customFormat="1" ht="15" customHeight="1">
      <c r="A9" s="747"/>
      <c r="B9" s="471">
        <v>111</v>
      </c>
      <c r="C9" s="100" t="s">
        <v>1039</v>
      </c>
      <c r="D9" s="708">
        <v>209</v>
      </c>
      <c r="E9" s="708">
        <v>4</v>
      </c>
      <c r="F9" s="710">
        <f>+E9+D9</f>
        <v>213</v>
      </c>
    </row>
    <row r="10" spans="1:6" s="95" customFormat="1" ht="15" customHeight="1">
      <c r="A10" s="747"/>
      <c r="B10" s="471"/>
      <c r="C10" s="94" t="s">
        <v>1036</v>
      </c>
      <c r="D10" s="708"/>
      <c r="E10" s="708"/>
      <c r="F10" s="710"/>
    </row>
    <row r="11" spans="1:6" s="103" customFormat="1" ht="15" customHeight="1">
      <c r="A11" s="747"/>
      <c r="B11" s="471">
        <v>112</v>
      </c>
      <c r="C11" s="100" t="s">
        <v>1035</v>
      </c>
      <c r="D11" s="708">
        <v>133</v>
      </c>
      <c r="E11" s="708">
        <v>6</v>
      </c>
      <c r="F11" s="710">
        <f>+E11+D11</f>
        <v>139</v>
      </c>
    </row>
    <row r="12" spans="1:6" s="95" customFormat="1" ht="15" customHeight="1">
      <c r="A12" s="747"/>
      <c r="B12" s="471"/>
      <c r="C12" s="94" t="s">
        <v>1034</v>
      </c>
      <c r="D12" s="708"/>
      <c r="E12" s="708"/>
      <c r="F12" s="710"/>
    </row>
    <row r="13" spans="1:6" s="103" customFormat="1" ht="15" customHeight="1">
      <c r="A13" s="747"/>
      <c r="B13" s="471">
        <v>113</v>
      </c>
      <c r="C13" s="100" t="s">
        <v>1033</v>
      </c>
      <c r="D13" s="708">
        <v>1787</v>
      </c>
      <c r="E13" s="708">
        <v>77</v>
      </c>
      <c r="F13" s="710">
        <f>+E13+D13</f>
        <v>1864</v>
      </c>
    </row>
    <row r="14" spans="1:6" s="95" customFormat="1" ht="15" customHeight="1">
      <c r="A14" s="747"/>
      <c r="B14" s="470"/>
      <c r="C14" s="94" t="s">
        <v>1032</v>
      </c>
      <c r="D14" s="708"/>
      <c r="E14" s="708"/>
      <c r="F14" s="710"/>
    </row>
    <row r="15" spans="1:6" s="95" customFormat="1" ht="15" customHeight="1">
      <c r="A15" s="473"/>
      <c r="B15" s="474" t="s">
        <v>1038</v>
      </c>
      <c r="C15" s="473"/>
      <c r="D15" s="475">
        <f>SUM(D16:D21)</f>
        <v>2257</v>
      </c>
      <c r="E15" s="475">
        <f>SUM(E16:E21)</f>
        <v>122</v>
      </c>
      <c r="F15" s="475">
        <f>+E15+D15</f>
        <v>2379</v>
      </c>
    </row>
    <row r="16" spans="1:6" s="103" customFormat="1" ht="15" customHeight="1">
      <c r="A16" s="747"/>
      <c r="B16" s="471">
        <v>121</v>
      </c>
      <c r="C16" s="100" t="s">
        <v>1037</v>
      </c>
      <c r="D16" s="708">
        <v>122</v>
      </c>
      <c r="E16" s="708">
        <v>6</v>
      </c>
      <c r="F16" s="710">
        <f>+E16+D16</f>
        <v>128</v>
      </c>
    </row>
    <row r="17" spans="1:9" s="95" customFormat="1" ht="15" customHeight="1">
      <c r="A17" s="747"/>
      <c r="B17" s="471"/>
      <c r="C17" s="94" t="s">
        <v>1036</v>
      </c>
      <c r="D17" s="708"/>
      <c r="E17" s="708"/>
      <c r="F17" s="710"/>
    </row>
    <row r="18" spans="1:9" s="103" customFormat="1" ht="15" customHeight="1">
      <c r="A18" s="747"/>
      <c r="B18" s="471">
        <v>122</v>
      </c>
      <c r="C18" s="100" t="s">
        <v>1035</v>
      </c>
      <c r="D18" s="708">
        <v>193</v>
      </c>
      <c r="E18" s="708">
        <v>10</v>
      </c>
      <c r="F18" s="710">
        <f>+E18+D18</f>
        <v>203</v>
      </c>
    </row>
    <row r="19" spans="1:9" s="95" customFormat="1" ht="15" customHeight="1">
      <c r="A19" s="747"/>
      <c r="B19" s="471"/>
      <c r="C19" s="94" t="s">
        <v>1034</v>
      </c>
      <c r="D19" s="708"/>
      <c r="E19" s="708"/>
      <c r="F19" s="710"/>
    </row>
    <row r="20" spans="1:9" s="103" customFormat="1" ht="15" customHeight="1">
      <c r="A20" s="747"/>
      <c r="B20" s="471">
        <v>123</v>
      </c>
      <c r="C20" s="100" t="s">
        <v>1033</v>
      </c>
      <c r="D20" s="708">
        <v>1942</v>
      </c>
      <c r="E20" s="708">
        <v>106</v>
      </c>
      <c r="F20" s="710">
        <f>+E20+D20</f>
        <v>2048</v>
      </c>
    </row>
    <row r="21" spans="1:9" s="95" customFormat="1" ht="15" customHeight="1">
      <c r="A21" s="747"/>
      <c r="B21" s="471"/>
      <c r="C21" s="94" t="s">
        <v>1032</v>
      </c>
      <c r="D21" s="708"/>
      <c r="E21" s="708"/>
      <c r="F21" s="710"/>
    </row>
    <row r="22" spans="1:9" s="95" customFormat="1" ht="15" customHeight="1">
      <c r="A22" s="473"/>
      <c r="B22" s="474" t="s">
        <v>1031</v>
      </c>
      <c r="C22" s="473"/>
      <c r="D22" s="752">
        <v>2682</v>
      </c>
      <c r="E22" s="752">
        <v>156</v>
      </c>
      <c r="F22" s="752">
        <f>+E22+D22</f>
        <v>2838</v>
      </c>
    </row>
    <row r="23" spans="1:9" s="95" customFormat="1" ht="15" customHeight="1">
      <c r="A23" s="473"/>
      <c r="B23" s="474"/>
      <c r="C23" s="473" t="s">
        <v>1030</v>
      </c>
      <c r="D23" s="752"/>
      <c r="E23" s="752"/>
      <c r="F23" s="752"/>
    </row>
    <row r="24" spans="1:9" s="95" customFormat="1" ht="42.75" customHeight="1">
      <c r="A24" s="755" t="s">
        <v>1073</v>
      </c>
      <c r="B24" s="744"/>
      <c r="C24" s="744"/>
      <c r="D24" s="752">
        <f>SUM(D26:D31)</f>
        <v>6081</v>
      </c>
      <c r="E24" s="752">
        <f>SUM(E26:E31)</f>
        <v>498</v>
      </c>
      <c r="F24" s="752">
        <f>+E24+D24</f>
        <v>6579</v>
      </c>
    </row>
    <row r="25" spans="1:9" s="95" customFormat="1" ht="36" customHeight="1">
      <c r="A25" s="744" t="s">
        <v>1029</v>
      </c>
      <c r="B25" s="755"/>
      <c r="C25" s="755"/>
      <c r="D25" s="752"/>
      <c r="E25" s="752"/>
      <c r="F25" s="752"/>
      <c r="I25" s="496"/>
    </row>
    <row r="26" spans="1:9" s="103" customFormat="1" ht="15" customHeight="1">
      <c r="A26" s="747"/>
      <c r="B26" s="471">
        <v>201</v>
      </c>
      <c r="C26" s="100" t="s">
        <v>1028</v>
      </c>
      <c r="D26" s="708">
        <v>312</v>
      </c>
      <c r="E26" s="708">
        <v>12</v>
      </c>
      <c r="F26" s="710">
        <f>+E26+D26</f>
        <v>324</v>
      </c>
    </row>
    <row r="27" spans="1:9" s="95" customFormat="1" ht="15" customHeight="1">
      <c r="A27" s="747"/>
      <c r="B27" s="471"/>
      <c r="C27" s="94" t="s">
        <v>1027</v>
      </c>
      <c r="D27" s="708"/>
      <c r="E27" s="708"/>
      <c r="F27" s="710"/>
    </row>
    <row r="28" spans="1:9" s="103" customFormat="1" ht="15" customHeight="1">
      <c r="A28" s="747"/>
      <c r="B28" s="471">
        <v>202</v>
      </c>
      <c r="C28" s="100" t="s">
        <v>1026</v>
      </c>
      <c r="D28" s="708">
        <v>1121</v>
      </c>
      <c r="E28" s="708">
        <v>81</v>
      </c>
      <c r="F28" s="710">
        <f>+E28+D28</f>
        <v>1202</v>
      </c>
    </row>
    <row r="29" spans="1:9" s="95" customFormat="1" ht="15" customHeight="1">
      <c r="A29" s="747"/>
      <c r="B29" s="471"/>
      <c r="C29" s="94" t="s">
        <v>1025</v>
      </c>
      <c r="D29" s="708"/>
      <c r="E29" s="708"/>
      <c r="F29" s="710"/>
    </row>
    <row r="30" spans="1:9" s="103" customFormat="1" ht="15" customHeight="1">
      <c r="A30" s="747"/>
      <c r="B30" s="471">
        <v>203</v>
      </c>
      <c r="C30" s="100" t="s">
        <v>1024</v>
      </c>
      <c r="D30" s="708">
        <v>4648</v>
      </c>
      <c r="E30" s="708">
        <v>405</v>
      </c>
      <c r="F30" s="710">
        <f>+E30+D30</f>
        <v>5053</v>
      </c>
    </row>
    <row r="31" spans="1:9" s="95" customFormat="1" ht="15" customHeight="1">
      <c r="A31" s="747"/>
      <c r="B31" s="470"/>
      <c r="C31" s="94" t="s">
        <v>1023</v>
      </c>
      <c r="D31" s="708"/>
      <c r="E31" s="708"/>
      <c r="F31" s="710"/>
    </row>
    <row r="32" spans="1:9" s="95" customFormat="1" ht="15" customHeight="1">
      <c r="A32" s="745" t="s">
        <v>1074</v>
      </c>
      <c r="B32" s="746"/>
      <c r="C32" s="746"/>
      <c r="D32" s="752">
        <f>+D34+D36+D38</f>
        <v>33574</v>
      </c>
      <c r="E32" s="752">
        <f>+E34+E36+E38</f>
        <v>2831</v>
      </c>
      <c r="F32" s="752">
        <f>+E32+D32</f>
        <v>36405</v>
      </c>
    </row>
    <row r="33" spans="1:6" s="95" customFormat="1" ht="15" customHeight="1">
      <c r="A33" s="751" t="s">
        <v>1022</v>
      </c>
      <c r="B33" s="751"/>
      <c r="C33" s="751"/>
      <c r="D33" s="752"/>
      <c r="E33" s="752"/>
      <c r="F33" s="752"/>
    </row>
    <row r="34" spans="1:6" s="103" customFormat="1" ht="38.25" customHeight="1">
      <c r="A34" s="747"/>
      <c r="B34" s="471">
        <v>301</v>
      </c>
      <c r="C34" s="104" t="s">
        <v>1021</v>
      </c>
      <c r="D34" s="708">
        <v>23109</v>
      </c>
      <c r="E34" s="708">
        <v>1743</v>
      </c>
      <c r="F34" s="710">
        <f>+E34+D34</f>
        <v>24852</v>
      </c>
    </row>
    <row r="35" spans="1:6" s="95" customFormat="1" ht="24.75" customHeight="1">
      <c r="A35" s="747"/>
      <c r="B35" s="471"/>
      <c r="C35" s="472" t="s">
        <v>1020</v>
      </c>
      <c r="D35" s="708"/>
      <c r="E35" s="708"/>
      <c r="F35" s="710"/>
    </row>
    <row r="36" spans="1:6" s="103" customFormat="1" ht="21.75" customHeight="1">
      <c r="A36" s="747"/>
      <c r="B36" s="471">
        <v>302</v>
      </c>
      <c r="C36" s="104" t="s">
        <v>1019</v>
      </c>
      <c r="D36" s="708">
        <v>1462</v>
      </c>
      <c r="E36" s="708">
        <v>172</v>
      </c>
      <c r="F36" s="710">
        <f>+E36+D36</f>
        <v>1634</v>
      </c>
    </row>
    <row r="37" spans="1:6" s="95" customFormat="1" ht="24.75" customHeight="1">
      <c r="A37" s="747"/>
      <c r="B37" s="471"/>
      <c r="C37" s="472" t="s">
        <v>1018</v>
      </c>
      <c r="D37" s="708"/>
      <c r="E37" s="708"/>
      <c r="F37" s="710"/>
    </row>
    <row r="38" spans="1:6" s="103" customFormat="1" ht="35.25" customHeight="1">
      <c r="A38" s="747"/>
      <c r="B38" s="471">
        <v>303</v>
      </c>
      <c r="C38" s="104" t="s">
        <v>1017</v>
      </c>
      <c r="D38" s="708">
        <v>9003</v>
      </c>
      <c r="E38" s="708">
        <v>916</v>
      </c>
      <c r="F38" s="710">
        <f>+E38+D38</f>
        <v>9919</v>
      </c>
    </row>
    <row r="39" spans="1:6" s="95" customFormat="1" ht="27" customHeight="1">
      <c r="A39" s="747"/>
      <c r="B39" s="470"/>
      <c r="C39" s="472" t="s">
        <v>1016</v>
      </c>
      <c r="D39" s="708"/>
      <c r="E39" s="708"/>
      <c r="F39" s="710"/>
    </row>
    <row r="40" spans="1:6" s="95" customFormat="1" ht="15" customHeight="1">
      <c r="A40" s="745" t="s">
        <v>1075</v>
      </c>
      <c r="B40" s="746"/>
      <c r="C40" s="746"/>
      <c r="D40" s="752">
        <f>+D42</f>
        <v>6626</v>
      </c>
      <c r="E40" s="752">
        <f>+E42</f>
        <v>624</v>
      </c>
      <c r="F40" s="752">
        <f>+E40+D40</f>
        <v>7250</v>
      </c>
    </row>
    <row r="41" spans="1:6" s="95" customFormat="1" ht="15" customHeight="1">
      <c r="A41" s="751" t="s">
        <v>1015</v>
      </c>
      <c r="B41" s="751"/>
      <c r="C41" s="751"/>
      <c r="D41" s="752"/>
      <c r="E41" s="752"/>
      <c r="F41" s="752"/>
    </row>
    <row r="42" spans="1:6" s="103" customFormat="1" ht="24">
      <c r="A42" s="747"/>
      <c r="B42" s="471">
        <v>401</v>
      </c>
      <c r="C42" s="448" t="s">
        <v>1014</v>
      </c>
      <c r="D42" s="708">
        <v>6626</v>
      </c>
      <c r="E42" s="708">
        <v>624</v>
      </c>
      <c r="F42" s="710">
        <f>+E42+D42</f>
        <v>7250</v>
      </c>
    </row>
    <row r="43" spans="1:6" s="95" customFormat="1" ht="15" customHeight="1">
      <c r="A43" s="747"/>
      <c r="B43" s="470"/>
      <c r="C43" s="94" t="s">
        <v>1013</v>
      </c>
      <c r="D43" s="708"/>
      <c r="E43" s="708"/>
      <c r="F43" s="710"/>
    </row>
    <row r="44" spans="1:6" s="95" customFormat="1" ht="15" customHeight="1">
      <c r="A44" s="745" t="s">
        <v>1076</v>
      </c>
      <c r="B44" s="746"/>
      <c r="C44" s="746"/>
      <c r="D44" s="752">
        <f>+D46</f>
        <v>921</v>
      </c>
      <c r="E44" s="752">
        <f>+E46</f>
        <v>50</v>
      </c>
      <c r="F44" s="752">
        <f>+E44+D44</f>
        <v>971</v>
      </c>
    </row>
    <row r="45" spans="1:6" s="95" customFormat="1" ht="15" customHeight="1">
      <c r="A45" s="751" t="s">
        <v>1012</v>
      </c>
      <c r="B45" s="751"/>
      <c r="C45" s="751"/>
      <c r="D45" s="752"/>
      <c r="E45" s="752"/>
      <c r="F45" s="752"/>
    </row>
    <row r="46" spans="1:6" s="103" customFormat="1" ht="26.25" customHeight="1">
      <c r="A46" s="747"/>
      <c r="B46" s="470">
        <v>501</v>
      </c>
      <c r="C46" s="104" t="s">
        <v>1011</v>
      </c>
      <c r="D46" s="708">
        <v>921</v>
      </c>
      <c r="E46" s="708">
        <v>50</v>
      </c>
      <c r="F46" s="710">
        <f>+E46+D46</f>
        <v>971</v>
      </c>
    </row>
    <row r="47" spans="1:6" s="95" customFormat="1" ht="24" customHeight="1">
      <c r="A47" s="754"/>
      <c r="B47" s="469"/>
      <c r="C47" s="468" t="s">
        <v>1010</v>
      </c>
      <c r="D47" s="739"/>
      <c r="E47" s="739"/>
      <c r="F47" s="738"/>
    </row>
    <row r="48" spans="1:6" s="94" customFormat="1" ht="14.1" customHeight="1">
      <c r="A48" s="464"/>
      <c r="B48" s="462"/>
      <c r="C48" s="449"/>
      <c r="D48" s="107"/>
      <c r="E48" s="107"/>
      <c r="F48" s="107"/>
    </row>
    <row r="49" spans="1:10" s="94" customFormat="1" ht="14.1" customHeight="1">
      <c r="A49" s="464"/>
      <c r="B49" s="462"/>
      <c r="C49" s="449"/>
      <c r="D49" s="107"/>
      <c r="E49" s="107"/>
      <c r="F49" s="107"/>
    </row>
    <row r="50" spans="1:10" s="95" customFormat="1" ht="14.1" customHeight="1">
      <c r="E50" s="677" t="s">
        <v>1009</v>
      </c>
      <c r="F50" s="677"/>
    </row>
    <row r="51" spans="1:10" s="95" customFormat="1" ht="18" customHeight="1">
      <c r="A51" s="685" t="s">
        <v>1071</v>
      </c>
      <c r="B51" s="685"/>
      <c r="C51" s="686"/>
      <c r="D51" s="742">
        <f>+D4</f>
        <v>2012</v>
      </c>
      <c r="E51" s="743"/>
      <c r="F51" s="743"/>
    </row>
    <row r="52" spans="1:10" s="95" customFormat="1" ht="18" customHeight="1">
      <c r="A52" s="687"/>
      <c r="B52" s="687"/>
      <c r="C52" s="688"/>
      <c r="D52" s="455" t="s">
        <v>34</v>
      </c>
      <c r="E52" s="455" t="s">
        <v>33</v>
      </c>
      <c r="F52" s="454" t="s">
        <v>35</v>
      </c>
    </row>
    <row r="53" spans="1:10" s="95" customFormat="1" ht="18" customHeight="1">
      <c r="A53" s="689"/>
      <c r="B53" s="689"/>
      <c r="C53" s="690"/>
      <c r="D53" s="453" t="s">
        <v>562</v>
      </c>
      <c r="E53" s="453" t="s">
        <v>561</v>
      </c>
      <c r="F53" s="452" t="s">
        <v>560</v>
      </c>
    </row>
    <row r="54" spans="1:10" s="95" customFormat="1" ht="55.5" customHeight="1">
      <c r="A54" s="756" t="s">
        <v>1077</v>
      </c>
      <c r="B54" s="757"/>
      <c r="C54" s="757"/>
      <c r="D54" s="752">
        <v>143</v>
      </c>
      <c r="E54" s="752">
        <v>6</v>
      </c>
      <c r="F54" s="752">
        <f>+E54+D54</f>
        <v>149</v>
      </c>
    </row>
    <row r="55" spans="1:10" s="95" customFormat="1" ht="38.25" customHeight="1">
      <c r="A55" s="744" t="s">
        <v>1008</v>
      </c>
      <c r="B55" s="744"/>
      <c r="C55" s="744"/>
      <c r="D55" s="752"/>
      <c r="E55" s="752"/>
      <c r="F55" s="752"/>
    </row>
    <row r="56" spans="1:10" s="95" customFormat="1" ht="15" customHeight="1">
      <c r="A56" s="745" t="s">
        <v>1078</v>
      </c>
      <c r="B56" s="746"/>
      <c r="C56" s="746"/>
      <c r="D56" s="752">
        <f>+D58+D60+D62+D63</f>
        <v>1138</v>
      </c>
      <c r="E56" s="752">
        <f>+E58+E60+E62+E63</f>
        <v>108</v>
      </c>
      <c r="F56" s="752">
        <f>+E56+D56</f>
        <v>1246</v>
      </c>
    </row>
    <row r="57" spans="1:10" s="95" customFormat="1" ht="15" customHeight="1">
      <c r="A57" s="750" t="s">
        <v>1007</v>
      </c>
      <c r="B57" s="751"/>
      <c r="C57" s="751"/>
      <c r="D57" s="752"/>
      <c r="E57" s="752"/>
      <c r="F57" s="752"/>
      <c r="J57" s="496"/>
    </row>
    <row r="58" spans="1:10" s="103" customFormat="1" ht="27.75" customHeight="1">
      <c r="A58" s="747"/>
      <c r="B58" s="467">
        <v>701</v>
      </c>
      <c r="C58" s="448" t="s">
        <v>1006</v>
      </c>
      <c r="D58" s="708">
        <v>738</v>
      </c>
      <c r="E58" s="708">
        <v>50</v>
      </c>
      <c r="F58" s="710">
        <f>+E58+D58</f>
        <v>788</v>
      </c>
    </row>
    <row r="59" spans="1:10" s="95" customFormat="1" ht="25.5" customHeight="1">
      <c r="A59" s="747"/>
      <c r="B59" s="467"/>
      <c r="C59" s="91" t="s">
        <v>1005</v>
      </c>
      <c r="D59" s="708"/>
      <c r="E59" s="708"/>
      <c r="F59" s="710"/>
    </row>
    <row r="60" spans="1:10" s="103" customFormat="1" ht="15" customHeight="1">
      <c r="A60" s="747"/>
      <c r="B60" s="467">
        <v>702</v>
      </c>
      <c r="C60" s="100" t="s">
        <v>1004</v>
      </c>
      <c r="D60" s="708">
        <v>224</v>
      </c>
      <c r="E60" s="708">
        <v>26</v>
      </c>
      <c r="F60" s="710">
        <f>+E60+D60</f>
        <v>250</v>
      </c>
    </row>
    <row r="61" spans="1:10" s="95" customFormat="1" ht="15" customHeight="1">
      <c r="A61" s="747"/>
      <c r="B61" s="467"/>
      <c r="C61" s="94" t="s">
        <v>1003</v>
      </c>
      <c r="D61" s="708"/>
      <c r="E61" s="708"/>
      <c r="F61" s="710"/>
    </row>
    <row r="62" spans="1:10" s="103" customFormat="1" ht="15" customHeight="1">
      <c r="A62" s="464"/>
      <c r="B62" s="462">
        <v>703</v>
      </c>
      <c r="C62" s="100" t="s">
        <v>1002</v>
      </c>
      <c r="D62" s="450">
        <v>173</v>
      </c>
      <c r="E62" s="450">
        <v>32</v>
      </c>
      <c r="F62" s="451">
        <f>+E62+D62</f>
        <v>205</v>
      </c>
    </row>
    <row r="63" spans="1:10" s="103" customFormat="1" ht="15" customHeight="1">
      <c r="A63" s="747"/>
      <c r="B63" s="467">
        <v>704</v>
      </c>
      <c r="C63" s="100" t="s">
        <v>1001</v>
      </c>
      <c r="D63" s="708">
        <v>3</v>
      </c>
      <c r="E63" s="708">
        <v>0</v>
      </c>
      <c r="F63" s="710">
        <f>+E63+D63</f>
        <v>3</v>
      </c>
    </row>
    <row r="64" spans="1:10" s="95" customFormat="1" ht="15" customHeight="1">
      <c r="A64" s="747"/>
      <c r="B64" s="466"/>
      <c r="C64" s="94" t="s">
        <v>1000</v>
      </c>
      <c r="D64" s="708"/>
      <c r="E64" s="708"/>
      <c r="F64" s="710"/>
    </row>
    <row r="65" spans="1:6" s="95" customFormat="1" ht="15" customHeight="1">
      <c r="A65" s="745" t="s">
        <v>1079</v>
      </c>
      <c r="B65" s="746"/>
      <c r="C65" s="746"/>
      <c r="D65" s="752">
        <f>+D67+D69</f>
        <v>234</v>
      </c>
      <c r="E65" s="752">
        <f>+E67+E69</f>
        <v>39</v>
      </c>
      <c r="F65" s="752">
        <f>+E65+D65</f>
        <v>273</v>
      </c>
    </row>
    <row r="66" spans="1:6" s="95" customFormat="1" ht="15" customHeight="1">
      <c r="A66" s="750" t="s">
        <v>999</v>
      </c>
      <c r="B66" s="751"/>
      <c r="C66" s="751"/>
      <c r="D66" s="752"/>
      <c r="E66" s="752"/>
      <c r="F66" s="752"/>
    </row>
    <row r="67" spans="1:6" s="103" customFormat="1" ht="42" customHeight="1">
      <c r="A67" s="747"/>
      <c r="B67" s="467">
        <v>801</v>
      </c>
      <c r="C67" s="104" t="s">
        <v>998</v>
      </c>
      <c r="D67" s="708">
        <v>222</v>
      </c>
      <c r="E67" s="708">
        <v>38</v>
      </c>
      <c r="F67" s="710">
        <f>+E67+D67</f>
        <v>260</v>
      </c>
    </row>
    <row r="68" spans="1:6" s="95" customFormat="1" ht="37.5" customHeight="1">
      <c r="A68" s="747"/>
      <c r="B68" s="467"/>
      <c r="C68" s="465" t="s">
        <v>997</v>
      </c>
      <c r="D68" s="708"/>
      <c r="E68" s="708"/>
      <c r="F68" s="710"/>
    </row>
    <row r="69" spans="1:6" s="103" customFormat="1" ht="34.5" customHeight="1">
      <c r="A69" s="747"/>
      <c r="B69" s="467">
        <v>802</v>
      </c>
      <c r="C69" s="104" t="s">
        <v>996</v>
      </c>
      <c r="D69" s="708">
        <v>12</v>
      </c>
      <c r="E69" s="708">
        <v>1</v>
      </c>
      <c r="F69" s="710">
        <f>+E69+D69</f>
        <v>13</v>
      </c>
    </row>
    <row r="70" spans="1:6" s="95" customFormat="1" ht="24" customHeight="1">
      <c r="A70" s="747"/>
      <c r="B70" s="466"/>
      <c r="C70" s="465" t="s">
        <v>995</v>
      </c>
      <c r="D70" s="708"/>
      <c r="E70" s="708"/>
      <c r="F70" s="710"/>
    </row>
    <row r="71" spans="1:6" s="95" customFormat="1" ht="15" customHeight="1">
      <c r="A71" s="745" t="s">
        <v>1080</v>
      </c>
      <c r="B71" s="746"/>
      <c r="C71" s="746"/>
      <c r="D71" s="752">
        <f>SUM(D73:D93)</f>
        <v>1584</v>
      </c>
      <c r="E71" s="752">
        <f>SUM(E73:E93)</f>
        <v>107</v>
      </c>
      <c r="F71" s="752">
        <f>+E71+D71</f>
        <v>1691</v>
      </c>
    </row>
    <row r="72" spans="1:6" s="95" customFormat="1" ht="15" customHeight="1">
      <c r="A72" s="750" t="s">
        <v>994</v>
      </c>
      <c r="B72" s="751"/>
      <c r="C72" s="751"/>
      <c r="D72" s="752"/>
      <c r="E72" s="752"/>
      <c r="F72" s="752"/>
    </row>
    <row r="73" spans="1:6" s="103" customFormat="1" ht="15" customHeight="1">
      <c r="A73" s="464"/>
      <c r="B73" s="463">
        <v>901</v>
      </c>
      <c r="C73" s="100" t="s">
        <v>993</v>
      </c>
      <c r="D73" s="450">
        <v>8</v>
      </c>
      <c r="E73" s="450">
        <v>1</v>
      </c>
      <c r="F73" s="451">
        <f>+E73+D73</f>
        <v>9</v>
      </c>
    </row>
    <row r="74" spans="1:6" s="103" customFormat="1" ht="15" customHeight="1">
      <c r="A74" s="747"/>
      <c r="B74" s="463">
        <v>902</v>
      </c>
      <c r="C74" s="100" t="s">
        <v>992</v>
      </c>
      <c r="D74" s="708">
        <v>25</v>
      </c>
      <c r="E74" s="708">
        <v>1</v>
      </c>
      <c r="F74" s="710">
        <f>+E74+D74</f>
        <v>26</v>
      </c>
    </row>
    <row r="75" spans="1:6" s="95" customFormat="1" ht="15" hidden="1" customHeight="1">
      <c r="A75" s="747"/>
      <c r="B75" s="463"/>
      <c r="C75" s="94"/>
      <c r="D75" s="708"/>
      <c r="E75" s="708"/>
      <c r="F75" s="710"/>
    </row>
    <row r="76" spans="1:6" s="103" customFormat="1" ht="15" customHeight="1">
      <c r="A76" s="747"/>
      <c r="B76" s="463">
        <v>903</v>
      </c>
      <c r="C76" s="100" t="s">
        <v>991</v>
      </c>
      <c r="D76" s="708">
        <v>15</v>
      </c>
      <c r="E76" s="708">
        <v>0</v>
      </c>
      <c r="F76" s="710">
        <f>+E76+D76</f>
        <v>15</v>
      </c>
    </row>
    <row r="77" spans="1:6" s="95" customFormat="1" ht="13.5" customHeight="1">
      <c r="A77" s="747"/>
      <c r="B77" s="463"/>
      <c r="C77" s="94" t="s">
        <v>990</v>
      </c>
      <c r="D77" s="708"/>
      <c r="E77" s="708"/>
      <c r="F77" s="710"/>
    </row>
    <row r="78" spans="1:6" s="103" customFormat="1" ht="15" customHeight="1">
      <c r="A78" s="747"/>
      <c r="B78" s="463">
        <v>904</v>
      </c>
      <c r="C78" s="100" t="s">
        <v>989</v>
      </c>
      <c r="D78" s="708">
        <v>11</v>
      </c>
      <c r="E78" s="708">
        <v>0</v>
      </c>
      <c r="F78" s="710">
        <f>+E78+D78</f>
        <v>11</v>
      </c>
    </row>
    <row r="79" spans="1:6" s="95" customFormat="1" ht="15" customHeight="1">
      <c r="A79" s="747"/>
      <c r="B79" s="463"/>
      <c r="C79" s="94" t="s">
        <v>988</v>
      </c>
      <c r="D79" s="708"/>
      <c r="E79" s="708"/>
      <c r="F79" s="710"/>
    </row>
    <row r="80" spans="1:6" s="103" customFormat="1" ht="15" customHeight="1">
      <c r="A80" s="464"/>
      <c r="B80" s="463">
        <v>905</v>
      </c>
      <c r="C80" s="100" t="s">
        <v>987</v>
      </c>
      <c r="D80" s="450">
        <v>9</v>
      </c>
      <c r="E80" s="450">
        <v>0</v>
      </c>
      <c r="F80" s="451">
        <f>+E80+D80</f>
        <v>9</v>
      </c>
    </row>
    <row r="81" spans="1:6" s="103" customFormat="1" ht="24">
      <c r="A81" s="747"/>
      <c r="B81" s="753">
        <v>906</v>
      </c>
      <c r="C81" s="448" t="s">
        <v>986</v>
      </c>
      <c r="D81" s="708">
        <v>15</v>
      </c>
      <c r="E81" s="708">
        <v>1</v>
      </c>
      <c r="F81" s="710">
        <f>+E81+D81</f>
        <v>16</v>
      </c>
    </row>
    <row r="82" spans="1:6" s="95" customFormat="1" ht="15" customHeight="1">
      <c r="A82" s="747"/>
      <c r="B82" s="753"/>
      <c r="C82" s="94" t="s">
        <v>985</v>
      </c>
      <c r="D82" s="708"/>
      <c r="E82" s="708"/>
      <c r="F82" s="710"/>
    </row>
    <row r="83" spans="1:6" s="103" customFormat="1" ht="15" customHeight="1">
      <c r="A83" s="747"/>
      <c r="B83" s="463">
        <v>907</v>
      </c>
      <c r="C83" s="100" t="s">
        <v>984</v>
      </c>
      <c r="D83" s="708">
        <v>7</v>
      </c>
      <c r="E83" s="708">
        <v>0</v>
      </c>
      <c r="F83" s="710">
        <f>+E83+D83</f>
        <v>7</v>
      </c>
    </row>
    <row r="84" spans="1:6" s="95" customFormat="1" ht="26.25" customHeight="1">
      <c r="A84" s="747"/>
      <c r="B84" s="463"/>
      <c r="C84" s="449" t="s">
        <v>983</v>
      </c>
      <c r="D84" s="708"/>
      <c r="E84" s="708"/>
      <c r="F84" s="710"/>
    </row>
    <row r="85" spans="1:6" s="103" customFormat="1" ht="15" customHeight="1">
      <c r="A85" s="747"/>
      <c r="B85" s="463">
        <v>908</v>
      </c>
      <c r="C85" s="100" t="s">
        <v>982</v>
      </c>
      <c r="D85" s="708">
        <v>9</v>
      </c>
      <c r="E85" s="708">
        <v>14</v>
      </c>
      <c r="F85" s="710">
        <f>+E85+D85</f>
        <v>23</v>
      </c>
    </row>
    <row r="86" spans="1:6" s="95" customFormat="1" ht="15" customHeight="1">
      <c r="A86" s="747"/>
      <c r="B86" s="463"/>
      <c r="C86" s="94" t="s">
        <v>981</v>
      </c>
      <c r="D86" s="708"/>
      <c r="E86" s="708"/>
      <c r="F86" s="710"/>
    </row>
    <row r="87" spans="1:6" s="103" customFormat="1" ht="15" customHeight="1">
      <c r="A87" s="747"/>
      <c r="B87" s="463">
        <v>909</v>
      </c>
      <c r="C87" s="100" t="s">
        <v>980</v>
      </c>
      <c r="D87" s="708">
        <v>3</v>
      </c>
      <c r="E87" s="708">
        <v>1</v>
      </c>
      <c r="F87" s="710">
        <f>+E87+D87</f>
        <v>4</v>
      </c>
    </row>
    <row r="88" spans="1:6" s="95" customFormat="1" ht="15" customHeight="1">
      <c r="A88" s="747"/>
      <c r="B88" s="463"/>
      <c r="C88" s="94" t="s">
        <v>979</v>
      </c>
      <c r="D88" s="708"/>
      <c r="E88" s="708"/>
      <c r="F88" s="710"/>
    </row>
    <row r="89" spans="1:6" s="103" customFormat="1" ht="15" customHeight="1">
      <c r="A89" s="747"/>
      <c r="B89" s="463">
        <v>910</v>
      </c>
      <c r="C89" s="100" t="s">
        <v>978</v>
      </c>
      <c r="D89" s="708">
        <v>215</v>
      </c>
      <c r="E89" s="708">
        <v>14</v>
      </c>
      <c r="F89" s="710">
        <f>+E89+D89</f>
        <v>229</v>
      </c>
    </row>
    <row r="90" spans="1:6" s="95" customFormat="1" ht="15" customHeight="1">
      <c r="A90" s="747"/>
      <c r="B90" s="463"/>
      <c r="C90" s="94" t="s">
        <v>977</v>
      </c>
      <c r="D90" s="708"/>
      <c r="E90" s="708"/>
      <c r="F90" s="710"/>
    </row>
    <row r="91" spans="1:6" s="103" customFormat="1" ht="15" customHeight="1">
      <c r="A91" s="464"/>
      <c r="B91" s="463">
        <v>911</v>
      </c>
      <c r="C91" s="100" t="s">
        <v>976</v>
      </c>
      <c r="D91" s="450">
        <v>1151</v>
      </c>
      <c r="E91" s="450">
        <v>68</v>
      </c>
      <c r="F91" s="451">
        <f>+E91+D91</f>
        <v>1219</v>
      </c>
    </row>
    <row r="92" spans="1:6" s="103" customFormat="1" ht="29.25" customHeight="1">
      <c r="A92" s="747"/>
      <c r="B92" s="462">
        <v>912</v>
      </c>
      <c r="C92" s="448" t="s">
        <v>975</v>
      </c>
      <c r="D92" s="708">
        <v>116</v>
      </c>
      <c r="E92" s="708">
        <v>7</v>
      </c>
      <c r="F92" s="710">
        <f>+E92+D92</f>
        <v>123</v>
      </c>
    </row>
    <row r="93" spans="1:6" s="95" customFormat="1" ht="0.75" hidden="1" customHeight="1">
      <c r="A93" s="747"/>
      <c r="B93" s="462"/>
      <c r="C93" s="94"/>
      <c r="D93" s="708"/>
      <c r="E93" s="708"/>
      <c r="F93" s="710"/>
    </row>
    <row r="94" spans="1:6" s="95" customFormat="1" ht="15" customHeight="1">
      <c r="A94" s="745" t="s">
        <v>1081</v>
      </c>
      <c r="B94" s="746"/>
      <c r="C94" s="746"/>
      <c r="D94" s="752">
        <v>11721</v>
      </c>
      <c r="E94" s="752">
        <v>1153</v>
      </c>
      <c r="F94" s="752">
        <f>+E94+D94</f>
        <v>12874</v>
      </c>
    </row>
    <row r="95" spans="1:6" s="95" customFormat="1" ht="15" customHeight="1">
      <c r="A95" s="750" t="s">
        <v>974</v>
      </c>
      <c r="B95" s="751"/>
      <c r="C95" s="751"/>
      <c r="D95" s="752"/>
      <c r="E95" s="752"/>
      <c r="F95" s="752"/>
    </row>
    <row r="96" spans="1:6" s="95" customFormat="1" ht="15" customHeight="1">
      <c r="A96" s="748" t="s">
        <v>973</v>
      </c>
      <c r="B96" s="749"/>
      <c r="C96" s="749"/>
      <c r="D96" s="461">
        <f>+D94+D71+D65+D56+D54+D44+D40+D32+D24+D7</f>
        <v>69090</v>
      </c>
      <c r="E96" s="461">
        <f>+E94+E71+E65+E56+E54+E44+E40+E32+E24+E7</f>
        <v>5781</v>
      </c>
      <c r="F96" s="461">
        <f>+F94+F71+F65+F56+F54+F44+F40+F32+F24+F7</f>
        <v>74871</v>
      </c>
    </row>
    <row r="97" spans="1:6" s="95" customFormat="1" ht="28.5" customHeight="1">
      <c r="A97" s="740" t="s">
        <v>972</v>
      </c>
      <c r="B97" s="741"/>
      <c r="C97" s="741"/>
      <c r="D97" s="741"/>
      <c r="E97" s="741"/>
      <c r="F97" s="741"/>
    </row>
    <row r="98" spans="1:6" s="95" customFormat="1" ht="12">
      <c r="D98" s="108"/>
      <c r="E98" s="108"/>
    </row>
    <row r="99" spans="1:6" s="95" customFormat="1" ht="12">
      <c r="D99" s="108"/>
      <c r="E99" s="108"/>
      <c r="F99" s="108"/>
    </row>
    <row r="100" spans="1:6" s="95" customFormat="1" ht="12"/>
    <row r="101" spans="1:6" s="95" customFormat="1" ht="12"/>
    <row r="102" spans="1:6" s="95" customFormat="1" ht="12"/>
    <row r="103" spans="1:6" s="95" customFormat="1" ht="12"/>
    <row r="104" spans="1:6" s="95" customFormat="1" ht="12"/>
    <row r="105" spans="1:6" s="95" customFormat="1" ht="12"/>
    <row r="106" spans="1:6" s="95" customFormat="1" ht="12"/>
    <row r="107" spans="1:6" s="95" customFormat="1" ht="12"/>
    <row r="108" spans="1:6" s="95" customFormat="1" ht="12"/>
    <row r="109" spans="1:6" s="95" customFormat="1" ht="12"/>
    <row r="110" spans="1:6" s="95" customFormat="1" ht="12"/>
    <row r="111" spans="1:6" s="95" customFormat="1" ht="12"/>
    <row r="112" spans="1:6" s="95" customFormat="1" ht="12"/>
    <row r="113" s="95" customFormat="1" ht="12"/>
    <row r="114" s="95" customFormat="1" ht="12"/>
    <row r="115" s="95" customFormat="1" ht="12"/>
    <row r="116" s="95" customFormat="1" ht="12"/>
    <row r="117" s="95" customFormat="1" ht="12"/>
    <row r="118" s="95" customFormat="1" ht="12"/>
    <row r="119" s="95" customFormat="1" ht="12"/>
    <row r="120" s="95" customFormat="1" ht="12"/>
    <row r="121" s="95" customFormat="1" ht="12"/>
    <row r="122" s="95" customFormat="1" ht="12"/>
    <row r="123" s="95" customFormat="1" ht="12"/>
    <row r="124" s="95" customFormat="1" ht="12"/>
    <row r="125" s="95" customFormat="1" ht="12"/>
    <row r="126" s="95" customFormat="1" ht="12"/>
    <row r="127" s="95" customFormat="1" ht="12"/>
    <row r="128" s="95" customFormat="1" ht="12"/>
    <row r="129" s="95" customFormat="1" ht="12"/>
    <row r="130" s="95" customFormat="1" ht="12"/>
    <row r="131" s="95" customFormat="1" ht="12"/>
    <row r="132" s="95" customFormat="1" ht="12"/>
    <row r="133" s="95" customFormat="1" ht="12"/>
    <row r="134" s="95" customFormat="1" ht="12"/>
    <row r="135" s="95" customFormat="1" ht="12"/>
    <row r="136" s="95" customFormat="1" ht="12"/>
    <row r="137" s="95" customFormat="1" ht="12"/>
    <row r="138" s="95" customFormat="1" ht="12"/>
    <row r="139" s="95" customFormat="1" ht="12"/>
    <row r="140" s="95" customFormat="1" ht="12"/>
    <row r="141" s="95" customFormat="1" ht="12"/>
    <row r="142" s="95" customFormat="1" ht="12"/>
    <row r="143" s="95" customFormat="1" ht="12"/>
    <row r="144" s="95" customFormat="1" ht="12"/>
    <row r="145" s="95" customFormat="1" ht="12"/>
    <row r="146" s="95" customFormat="1" ht="12"/>
    <row r="147" s="95" customFormat="1" ht="12"/>
    <row r="148" s="95" customFormat="1" ht="12"/>
    <row r="149" s="95" customFormat="1" ht="12"/>
    <row r="150" s="95" customFormat="1" ht="12"/>
    <row r="151" s="95" customFormat="1" ht="12"/>
    <row r="152" s="95" customFormat="1" ht="12"/>
    <row r="153" s="95" customFormat="1" ht="12"/>
    <row r="154" s="95" customFormat="1" ht="12"/>
  </sheetData>
  <mergeCells count="172">
    <mergeCell ref="D87:D88"/>
    <mergeCell ref="E87:E88"/>
    <mergeCell ref="F87:F88"/>
    <mergeCell ref="D94:D95"/>
    <mergeCell ref="E94:E95"/>
    <mergeCell ref="F94:F95"/>
    <mergeCell ref="D89:D90"/>
    <mergeCell ref="E89:E90"/>
    <mergeCell ref="F89:F90"/>
    <mergeCell ref="D92:D93"/>
    <mergeCell ref="E92:E93"/>
    <mergeCell ref="F92:F93"/>
    <mergeCell ref="E67:E68"/>
    <mergeCell ref="F67:F68"/>
    <mergeCell ref="D69:D70"/>
    <mergeCell ref="E69:E70"/>
    <mergeCell ref="F69:F70"/>
    <mergeCell ref="E78:E79"/>
    <mergeCell ref="F78:F79"/>
    <mergeCell ref="D85:D86"/>
    <mergeCell ref="E85:E86"/>
    <mergeCell ref="F85:F86"/>
    <mergeCell ref="D81:D82"/>
    <mergeCell ref="E81:E82"/>
    <mergeCell ref="F81:F82"/>
    <mergeCell ref="D83:D84"/>
    <mergeCell ref="E83:E84"/>
    <mergeCell ref="F83:F84"/>
    <mergeCell ref="D74:D75"/>
    <mergeCell ref="E74:E75"/>
    <mergeCell ref="F74:F75"/>
    <mergeCell ref="D76:D77"/>
    <mergeCell ref="E76:E77"/>
    <mergeCell ref="F76:F77"/>
    <mergeCell ref="D78:D79"/>
    <mergeCell ref="D40:D41"/>
    <mergeCell ref="F54:F55"/>
    <mergeCell ref="D56:D57"/>
    <mergeCell ref="E56:E57"/>
    <mergeCell ref="F56:F57"/>
    <mergeCell ref="D46:D47"/>
    <mergeCell ref="E46:E47"/>
    <mergeCell ref="F46:F47"/>
    <mergeCell ref="D54:D55"/>
    <mergeCell ref="D42:D43"/>
    <mergeCell ref="E42:E43"/>
    <mergeCell ref="F42:F43"/>
    <mergeCell ref="E40:E41"/>
    <mergeCell ref="F40:F41"/>
    <mergeCell ref="D44:D45"/>
    <mergeCell ref="E44:E45"/>
    <mergeCell ref="F44:F45"/>
    <mergeCell ref="F63:F64"/>
    <mergeCell ref="D71:D72"/>
    <mergeCell ref="E71:E72"/>
    <mergeCell ref="F71:F72"/>
    <mergeCell ref="D67:D68"/>
    <mergeCell ref="E34:E35"/>
    <mergeCell ref="F34:F35"/>
    <mergeCell ref="E54:E55"/>
    <mergeCell ref="E24:E25"/>
    <mergeCell ref="D36:D37"/>
    <mergeCell ref="E36:E37"/>
    <mergeCell ref="F36:F37"/>
    <mergeCell ref="D38:D39"/>
    <mergeCell ref="E38:E39"/>
    <mergeCell ref="F38:F39"/>
    <mergeCell ref="D32:D33"/>
    <mergeCell ref="E32:E33"/>
    <mergeCell ref="F32:F33"/>
    <mergeCell ref="F26:F27"/>
    <mergeCell ref="D28:D29"/>
    <mergeCell ref="E28:E29"/>
    <mergeCell ref="F28:F29"/>
    <mergeCell ref="D26:D27"/>
    <mergeCell ref="E26:E27"/>
    <mergeCell ref="E18:E19"/>
    <mergeCell ref="F24:F25"/>
    <mergeCell ref="D30:D31"/>
    <mergeCell ref="E30:E31"/>
    <mergeCell ref="A74:A75"/>
    <mergeCell ref="A72:C72"/>
    <mergeCell ref="A54:C54"/>
    <mergeCell ref="A65:C65"/>
    <mergeCell ref="A58:A59"/>
    <mergeCell ref="A32:C32"/>
    <mergeCell ref="A40:C40"/>
    <mergeCell ref="D24:D25"/>
    <mergeCell ref="A34:A35"/>
    <mergeCell ref="A33:C33"/>
    <mergeCell ref="A28:A29"/>
    <mergeCell ref="A25:C25"/>
    <mergeCell ref="A30:A31"/>
    <mergeCell ref="A57:C57"/>
    <mergeCell ref="A63:A64"/>
    <mergeCell ref="A69:A70"/>
    <mergeCell ref="A56:C56"/>
    <mergeCell ref="A67:A68"/>
    <mergeCell ref="F30:F31"/>
    <mergeCell ref="D34:D35"/>
    <mergeCell ref="A1:F1"/>
    <mergeCell ref="A2:F2"/>
    <mergeCell ref="F9:F10"/>
    <mergeCell ref="A38:A39"/>
    <mergeCell ref="A36:A37"/>
    <mergeCell ref="A20:A21"/>
    <mergeCell ref="A18:A19"/>
    <mergeCell ref="A24:C24"/>
    <mergeCell ref="A26:A27"/>
    <mergeCell ref="D11:D12"/>
    <mergeCell ref="D4:F4"/>
    <mergeCell ref="A4:C6"/>
    <mergeCell ref="A7:C7"/>
    <mergeCell ref="A9:A10"/>
    <mergeCell ref="D22:D23"/>
    <mergeCell ref="E22:E23"/>
    <mergeCell ref="E16:E17"/>
    <mergeCell ref="D18:D19"/>
    <mergeCell ref="D20:D21"/>
    <mergeCell ref="E20:E21"/>
    <mergeCell ref="F11:F12"/>
    <mergeCell ref="F13:F14"/>
    <mergeCell ref="A11:A12"/>
    <mergeCell ref="A13:A14"/>
    <mergeCell ref="E3:F3"/>
    <mergeCell ref="D13:D14"/>
    <mergeCell ref="E9:E10"/>
    <mergeCell ref="E11:E12"/>
    <mergeCell ref="E13:E14"/>
    <mergeCell ref="A81:A82"/>
    <mergeCell ref="B81:B82"/>
    <mergeCell ref="A89:A90"/>
    <mergeCell ref="A94:C94"/>
    <mergeCell ref="A42:A43"/>
    <mergeCell ref="A78:A79"/>
    <mergeCell ref="A76:A77"/>
    <mergeCell ref="A45:C45"/>
    <mergeCell ref="A44:C44"/>
    <mergeCell ref="A60:A61"/>
    <mergeCell ref="A41:C41"/>
    <mergeCell ref="A46:A47"/>
    <mergeCell ref="F16:F17"/>
    <mergeCell ref="F18:F19"/>
    <mergeCell ref="F20:F21"/>
    <mergeCell ref="D9:D10"/>
    <mergeCell ref="A16:A17"/>
    <mergeCell ref="D16:D17"/>
    <mergeCell ref="F22:F23"/>
    <mergeCell ref="A97:F97"/>
    <mergeCell ref="E50:F50"/>
    <mergeCell ref="A51:C53"/>
    <mergeCell ref="D51:F51"/>
    <mergeCell ref="A55:C55"/>
    <mergeCell ref="A71:C71"/>
    <mergeCell ref="A85:A86"/>
    <mergeCell ref="A83:A84"/>
    <mergeCell ref="A96:C96"/>
    <mergeCell ref="A66:C66"/>
    <mergeCell ref="A95:C95"/>
    <mergeCell ref="A87:A88"/>
    <mergeCell ref="A92:A93"/>
    <mergeCell ref="D65:D66"/>
    <mergeCell ref="E65:E66"/>
    <mergeCell ref="F65:F66"/>
    <mergeCell ref="D58:D59"/>
    <mergeCell ref="E58:E59"/>
    <mergeCell ref="F58:F59"/>
    <mergeCell ref="D60:D61"/>
    <mergeCell ref="E60:E61"/>
    <mergeCell ref="F60:F61"/>
    <mergeCell ref="D63:D64"/>
    <mergeCell ref="E63:E64"/>
  </mergeCells>
  <printOptions horizontalCentered="1"/>
  <pageMargins left="0" right="0" top="0" bottom="0" header="0" footer="0"/>
  <pageSetup paperSize="9" scale="90" orientation="portrait" r:id="rId1"/>
  <headerFooter alignWithMargins="0"/>
  <ignoredErrors>
    <ignoredError sqref="D15:E15 D71:E72" formulaRange="1"/>
  </ignoredErrors>
</worksheet>
</file>

<file path=xl/worksheets/sheet13.xml><?xml version="1.0" encoding="utf-8"?>
<worksheet xmlns="http://schemas.openxmlformats.org/spreadsheetml/2006/main" xmlns:r="http://schemas.openxmlformats.org/officeDocument/2006/relationships">
  <dimension ref="A1:G98"/>
  <sheetViews>
    <sheetView showGridLines="0" workbookViewId="0">
      <selection activeCell="A90" sqref="A90:XFD90"/>
    </sheetView>
  </sheetViews>
  <sheetFormatPr defaultRowHeight="12"/>
  <cols>
    <col min="1" max="1" width="6.5703125" style="306" bestFit="1" customWidth="1"/>
    <col min="2" max="2" width="3" style="306" bestFit="1" customWidth="1"/>
    <col min="3" max="3" width="71.5703125" style="307" customWidth="1"/>
    <col min="4" max="4" width="7.85546875" style="307" bestFit="1" customWidth="1"/>
    <col min="5" max="5" width="7" style="307" bestFit="1" customWidth="1"/>
    <col min="6" max="6" width="7.85546875" style="307" bestFit="1" customWidth="1"/>
    <col min="7" max="16384" width="9.140625" style="307"/>
  </cols>
  <sheetData>
    <row r="1" spans="1:7" ht="25.5" customHeight="1">
      <c r="A1" s="691" t="s">
        <v>773</v>
      </c>
      <c r="B1" s="692"/>
      <c r="C1" s="692"/>
      <c r="D1" s="692"/>
      <c r="E1" s="692"/>
      <c r="F1" s="692"/>
    </row>
    <row r="2" spans="1:7" ht="16.5" customHeight="1">
      <c r="A2" s="761" t="s">
        <v>774</v>
      </c>
      <c r="B2" s="761"/>
      <c r="C2" s="761"/>
      <c r="D2" s="761"/>
      <c r="E2" s="761"/>
      <c r="F2" s="761"/>
    </row>
    <row r="3" spans="1:7" ht="12" customHeight="1">
      <c r="A3" s="308"/>
      <c r="B3" s="308"/>
      <c r="C3" s="308"/>
      <c r="D3" s="308"/>
      <c r="E3" s="677" t="s">
        <v>775</v>
      </c>
      <c r="F3" s="677"/>
    </row>
    <row r="4" spans="1:7" ht="18" customHeight="1">
      <c r="A4" s="717" t="s">
        <v>481</v>
      </c>
      <c r="B4" s="718"/>
      <c r="C4" s="758" t="s">
        <v>482</v>
      </c>
      <c r="D4" s="699">
        <v>2012</v>
      </c>
      <c r="E4" s="699"/>
      <c r="F4" s="695"/>
      <c r="G4" s="106"/>
    </row>
    <row r="5" spans="1:7" s="309" customFormat="1" ht="18" customHeight="1">
      <c r="A5" s="719"/>
      <c r="B5" s="720"/>
      <c r="C5" s="759"/>
      <c r="D5" s="96" t="s">
        <v>34</v>
      </c>
      <c r="E5" s="96" t="s">
        <v>33</v>
      </c>
      <c r="F5" s="97" t="s">
        <v>35</v>
      </c>
      <c r="G5" s="107"/>
    </row>
    <row r="6" spans="1:7" s="309" customFormat="1" ht="18" customHeight="1">
      <c r="A6" s="721"/>
      <c r="B6" s="722"/>
      <c r="C6" s="760"/>
      <c r="D6" s="98" t="s">
        <v>562</v>
      </c>
      <c r="E6" s="98" t="s">
        <v>561</v>
      </c>
      <c r="F6" s="99" t="s">
        <v>560</v>
      </c>
      <c r="G6" s="107"/>
    </row>
    <row r="7" spans="1:7" s="309" customFormat="1" ht="15" customHeight="1">
      <c r="A7" s="762" t="s">
        <v>483</v>
      </c>
      <c r="B7" s="762"/>
      <c r="C7" s="762"/>
      <c r="D7" s="424"/>
      <c r="E7" s="424"/>
      <c r="F7" s="425"/>
    </row>
    <row r="8" spans="1:7" ht="15" customHeight="1">
      <c r="A8" s="91" t="s">
        <v>344</v>
      </c>
      <c r="B8" s="310" t="s">
        <v>576</v>
      </c>
      <c r="C8" s="311" t="s">
        <v>484</v>
      </c>
      <c r="D8" s="312">
        <v>1</v>
      </c>
      <c r="E8" s="312">
        <v>0</v>
      </c>
      <c r="F8" s="313">
        <f t="shared" ref="F8:F13" si="0">+E8+D8</f>
        <v>1</v>
      </c>
    </row>
    <row r="9" spans="1:7" ht="15" customHeight="1">
      <c r="A9" s="91" t="s">
        <v>345</v>
      </c>
      <c r="B9" s="310" t="s">
        <v>577</v>
      </c>
      <c r="C9" s="311" t="s">
        <v>485</v>
      </c>
      <c r="D9" s="312">
        <v>0</v>
      </c>
      <c r="E9" s="312">
        <v>0</v>
      </c>
      <c r="F9" s="313">
        <f t="shared" si="0"/>
        <v>0</v>
      </c>
    </row>
    <row r="10" spans="1:7" ht="15" customHeight="1">
      <c r="A10" s="91" t="s">
        <v>346</v>
      </c>
      <c r="B10" s="310" t="s">
        <v>578</v>
      </c>
      <c r="C10" s="311" t="s">
        <v>486</v>
      </c>
      <c r="D10" s="312">
        <v>0</v>
      </c>
      <c r="E10" s="312">
        <v>0</v>
      </c>
      <c r="F10" s="313">
        <f t="shared" si="0"/>
        <v>0</v>
      </c>
    </row>
    <row r="11" spans="1:7" ht="15" customHeight="1">
      <c r="A11" s="91" t="s">
        <v>347</v>
      </c>
      <c r="B11" s="310" t="s">
        <v>579</v>
      </c>
      <c r="C11" s="311" t="s">
        <v>596</v>
      </c>
      <c r="D11" s="312">
        <v>5</v>
      </c>
      <c r="E11" s="312">
        <v>0</v>
      </c>
      <c r="F11" s="313">
        <f t="shared" si="0"/>
        <v>5</v>
      </c>
    </row>
    <row r="12" spans="1:7" ht="15" customHeight="1">
      <c r="A12" s="91" t="s">
        <v>348</v>
      </c>
      <c r="B12" s="310" t="s">
        <v>580</v>
      </c>
      <c r="C12" s="311" t="s">
        <v>487</v>
      </c>
      <c r="D12" s="312">
        <v>0</v>
      </c>
      <c r="E12" s="312">
        <v>0</v>
      </c>
      <c r="F12" s="313">
        <f t="shared" si="0"/>
        <v>0</v>
      </c>
    </row>
    <row r="13" spans="1:7" ht="24">
      <c r="A13" s="106" t="s">
        <v>349</v>
      </c>
      <c r="B13" s="310" t="s">
        <v>581</v>
      </c>
      <c r="C13" s="311" t="s">
        <v>625</v>
      </c>
      <c r="D13" s="312">
        <v>2</v>
      </c>
      <c r="E13" s="312">
        <v>0</v>
      </c>
      <c r="F13" s="313">
        <f t="shared" si="0"/>
        <v>2</v>
      </c>
    </row>
    <row r="14" spans="1:7" ht="15" customHeight="1">
      <c r="A14" s="91" t="s">
        <v>350</v>
      </c>
      <c r="B14" s="310" t="s">
        <v>582</v>
      </c>
      <c r="C14" s="311" t="s">
        <v>488</v>
      </c>
      <c r="D14" s="312">
        <v>6</v>
      </c>
      <c r="E14" s="312">
        <v>0</v>
      </c>
      <c r="F14" s="313">
        <f t="shared" ref="F14:F35" si="1">+E14+D14</f>
        <v>6</v>
      </c>
    </row>
    <row r="15" spans="1:7" ht="15" customHeight="1">
      <c r="A15" s="91" t="s">
        <v>351</v>
      </c>
      <c r="B15" s="310" t="s">
        <v>583</v>
      </c>
      <c r="C15" s="311" t="s">
        <v>489</v>
      </c>
      <c r="D15" s="312">
        <v>3</v>
      </c>
      <c r="E15" s="312">
        <v>0</v>
      </c>
      <c r="F15" s="313">
        <f t="shared" si="1"/>
        <v>3</v>
      </c>
    </row>
    <row r="16" spans="1:7" ht="15" customHeight="1">
      <c r="A16" s="91" t="s">
        <v>352</v>
      </c>
      <c r="B16" s="310" t="s">
        <v>584</v>
      </c>
      <c r="C16" s="311" t="s">
        <v>490</v>
      </c>
      <c r="D16" s="312">
        <v>0</v>
      </c>
      <c r="E16" s="312">
        <v>0</v>
      </c>
      <c r="F16" s="313">
        <f t="shared" si="1"/>
        <v>0</v>
      </c>
    </row>
    <row r="17" spans="1:6" ht="15" customHeight="1">
      <c r="A17" s="91" t="s">
        <v>353</v>
      </c>
      <c r="B17" s="310" t="s">
        <v>354</v>
      </c>
      <c r="C17" s="311" t="s">
        <v>491</v>
      </c>
      <c r="D17" s="312">
        <v>3</v>
      </c>
      <c r="E17" s="312">
        <v>0</v>
      </c>
      <c r="F17" s="313">
        <f t="shared" si="1"/>
        <v>3</v>
      </c>
    </row>
    <row r="18" spans="1:6" ht="15" customHeight="1">
      <c r="A18" s="91" t="s">
        <v>355</v>
      </c>
      <c r="B18" s="310" t="s">
        <v>356</v>
      </c>
      <c r="C18" s="311" t="s">
        <v>492</v>
      </c>
      <c r="D18" s="312">
        <v>5</v>
      </c>
      <c r="E18" s="312">
        <v>0</v>
      </c>
      <c r="F18" s="313">
        <f t="shared" si="1"/>
        <v>5</v>
      </c>
    </row>
    <row r="19" spans="1:6" ht="15" customHeight="1">
      <c r="A19" s="91" t="s">
        <v>357</v>
      </c>
      <c r="B19" s="310" t="s">
        <v>358</v>
      </c>
      <c r="C19" s="311" t="s">
        <v>493</v>
      </c>
      <c r="D19" s="312">
        <v>0</v>
      </c>
      <c r="E19" s="312">
        <v>0</v>
      </c>
      <c r="F19" s="313">
        <f t="shared" si="1"/>
        <v>0</v>
      </c>
    </row>
    <row r="20" spans="1:6" ht="15" customHeight="1">
      <c r="A20" s="91" t="s">
        <v>359</v>
      </c>
      <c r="B20" s="310" t="s">
        <v>360</v>
      </c>
      <c r="C20" s="311" t="s">
        <v>494</v>
      </c>
      <c r="D20" s="312">
        <v>0</v>
      </c>
      <c r="E20" s="312">
        <v>0</v>
      </c>
      <c r="F20" s="313">
        <f t="shared" si="1"/>
        <v>0</v>
      </c>
    </row>
    <row r="21" spans="1:6" ht="15" customHeight="1">
      <c r="A21" s="91" t="s">
        <v>361</v>
      </c>
      <c r="B21" s="310" t="s">
        <v>362</v>
      </c>
      <c r="C21" s="311" t="s">
        <v>495</v>
      </c>
      <c r="D21" s="312">
        <v>13</v>
      </c>
      <c r="E21" s="312">
        <v>1</v>
      </c>
      <c r="F21" s="313">
        <f t="shared" si="1"/>
        <v>14</v>
      </c>
    </row>
    <row r="22" spans="1:6" ht="15" customHeight="1">
      <c r="A22" s="91" t="s">
        <v>363</v>
      </c>
      <c r="B22" s="310" t="s">
        <v>364</v>
      </c>
      <c r="C22" s="311" t="s">
        <v>496</v>
      </c>
      <c r="D22" s="312">
        <v>0</v>
      </c>
      <c r="E22" s="312">
        <v>0</v>
      </c>
      <c r="F22" s="313">
        <f t="shared" si="1"/>
        <v>0</v>
      </c>
    </row>
    <row r="23" spans="1:6" ht="15" customHeight="1">
      <c r="A23" s="91" t="s">
        <v>365</v>
      </c>
      <c r="B23" s="310" t="s">
        <v>366</v>
      </c>
      <c r="C23" s="311" t="s">
        <v>497</v>
      </c>
      <c r="D23" s="312">
        <v>1</v>
      </c>
      <c r="E23" s="312">
        <v>0</v>
      </c>
      <c r="F23" s="313">
        <f t="shared" si="1"/>
        <v>1</v>
      </c>
    </row>
    <row r="24" spans="1:6" ht="15" customHeight="1">
      <c r="A24" s="91" t="s">
        <v>367</v>
      </c>
      <c r="B24" s="310" t="s">
        <v>368</v>
      </c>
      <c r="C24" s="311" t="s">
        <v>498</v>
      </c>
      <c r="D24" s="312">
        <v>25</v>
      </c>
      <c r="E24" s="312">
        <v>1</v>
      </c>
      <c r="F24" s="313">
        <f t="shared" si="1"/>
        <v>26</v>
      </c>
    </row>
    <row r="25" spans="1:6" ht="15" customHeight="1">
      <c r="A25" s="91" t="s">
        <v>369</v>
      </c>
      <c r="B25" s="310" t="s">
        <v>370</v>
      </c>
      <c r="C25" s="311" t="s">
        <v>499</v>
      </c>
      <c r="D25" s="312">
        <v>1</v>
      </c>
      <c r="E25" s="312">
        <v>0</v>
      </c>
      <c r="F25" s="313">
        <f t="shared" si="1"/>
        <v>1</v>
      </c>
    </row>
    <row r="26" spans="1:6" ht="15" customHeight="1">
      <c r="A26" s="91" t="s">
        <v>371</v>
      </c>
      <c r="B26" s="310" t="s">
        <v>372</v>
      </c>
      <c r="C26" s="311" t="s">
        <v>500</v>
      </c>
      <c r="D26" s="312">
        <v>0</v>
      </c>
      <c r="E26" s="312">
        <v>0</v>
      </c>
      <c r="F26" s="313">
        <f t="shared" si="1"/>
        <v>0</v>
      </c>
    </row>
    <row r="27" spans="1:6" ht="15" customHeight="1">
      <c r="A27" s="91" t="s">
        <v>373</v>
      </c>
      <c r="B27" s="310" t="s">
        <v>374</v>
      </c>
      <c r="C27" s="311" t="s">
        <v>501</v>
      </c>
      <c r="D27" s="312">
        <v>0</v>
      </c>
      <c r="E27" s="312">
        <v>0</v>
      </c>
      <c r="F27" s="313">
        <f t="shared" si="1"/>
        <v>0</v>
      </c>
    </row>
    <row r="28" spans="1:6" ht="15" customHeight="1">
      <c r="A28" s="91" t="s">
        <v>375</v>
      </c>
      <c r="B28" s="310" t="s">
        <v>376</v>
      </c>
      <c r="C28" s="311" t="s">
        <v>502</v>
      </c>
      <c r="D28" s="312">
        <v>0</v>
      </c>
      <c r="E28" s="312">
        <v>0</v>
      </c>
      <c r="F28" s="313">
        <f t="shared" si="1"/>
        <v>0</v>
      </c>
    </row>
    <row r="29" spans="1:6" ht="15" customHeight="1">
      <c r="A29" s="91" t="s">
        <v>377</v>
      </c>
      <c r="B29" s="310" t="s">
        <v>378</v>
      </c>
      <c r="C29" s="311" t="s">
        <v>503</v>
      </c>
      <c r="D29" s="312">
        <v>0</v>
      </c>
      <c r="E29" s="312">
        <v>0</v>
      </c>
      <c r="F29" s="313">
        <f t="shared" si="1"/>
        <v>0</v>
      </c>
    </row>
    <row r="30" spans="1:6" ht="15" customHeight="1">
      <c r="A30" s="91" t="s">
        <v>379</v>
      </c>
      <c r="B30" s="310" t="s">
        <v>380</v>
      </c>
      <c r="C30" s="311" t="s">
        <v>504</v>
      </c>
      <c r="D30" s="312">
        <v>0</v>
      </c>
      <c r="E30" s="312">
        <v>0</v>
      </c>
      <c r="F30" s="313">
        <f t="shared" si="1"/>
        <v>0</v>
      </c>
    </row>
    <row r="31" spans="1:6" ht="15" customHeight="1">
      <c r="A31" s="91" t="s">
        <v>381</v>
      </c>
      <c r="B31" s="310" t="s">
        <v>382</v>
      </c>
      <c r="C31" s="311" t="s">
        <v>505</v>
      </c>
      <c r="D31" s="312">
        <v>0</v>
      </c>
      <c r="E31" s="312">
        <v>0</v>
      </c>
      <c r="F31" s="313">
        <f t="shared" si="1"/>
        <v>0</v>
      </c>
    </row>
    <row r="32" spans="1:6" ht="15" customHeight="1">
      <c r="A32" s="91" t="s">
        <v>383</v>
      </c>
      <c r="B32" s="310" t="s">
        <v>384</v>
      </c>
      <c r="C32" s="311" t="s">
        <v>506</v>
      </c>
      <c r="D32" s="312">
        <v>0</v>
      </c>
      <c r="E32" s="312">
        <v>0</v>
      </c>
      <c r="F32" s="313">
        <f t="shared" si="1"/>
        <v>0</v>
      </c>
    </row>
    <row r="33" spans="1:6" ht="15" customHeight="1">
      <c r="A33" s="91" t="s">
        <v>385</v>
      </c>
      <c r="B33" s="310" t="s">
        <v>386</v>
      </c>
      <c r="C33" s="311" t="s">
        <v>507</v>
      </c>
      <c r="D33" s="312">
        <v>0</v>
      </c>
      <c r="E33" s="312">
        <v>0</v>
      </c>
      <c r="F33" s="313">
        <f t="shared" si="1"/>
        <v>0</v>
      </c>
    </row>
    <row r="34" spans="1:6" ht="15" customHeight="1">
      <c r="A34" s="91" t="s">
        <v>387</v>
      </c>
      <c r="B34" s="310" t="s">
        <v>388</v>
      </c>
      <c r="C34" s="311" t="s">
        <v>508</v>
      </c>
      <c r="D34" s="312">
        <v>1</v>
      </c>
      <c r="E34" s="312">
        <v>0</v>
      </c>
      <c r="F34" s="313">
        <f t="shared" si="1"/>
        <v>1</v>
      </c>
    </row>
    <row r="35" spans="1:6" ht="15" customHeight="1">
      <c r="A35" s="91" t="s">
        <v>389</v>
      </c>
      <c r="B35" s="310" t="s">
        <v>390</v>
      </c>
      <c r="C35" s="311" t="s">
        <v>509</v>
      </c>
      <c r="D35" s="312">
        <v>1</v>
      </c>
      <c r="E35" s="312">
        <v>0</v>
      </c>
      <c r="F35" s="313">
        <f t="shared" si="1"/>
        <v>1</v>
      </c>
    </row>
    <row r="36" spans="1:6" ht="15" customHeight="1">
      <c r="A36" s="106" t="s">
        <v>391</v>
      </c>
      <c r="B36" s="310" t="s">
        <v>392</v>
      </c>
      <c r="C36" s="311" t="s">
        <v>510</v>
      </c>
      <c r="D36" s="312">
        <v>0</v>
      </c>
      <c r="E36" s="312">
        <v>0</v>
      </c>
      <c r="F36" s="313">
        <f>+E36+D36</f>
        <v>0</v>
      </c>
    </row>
    <row r="37" spans="1:6" ht="27.75" customHeight="1">
      <c r="A37" s="106" t="s">
        <v>393</v>
      </c>
      <c r="B37" s="417" t="s">
        <v>394</v>
      </c>
      <c r="C37" s="311" t="s">
        <v>626</v>
      </c>
      <c r="D37" s="312">
        <v>0</v>
      </c>
      <c r="E37" s="312">
        <v>0</v>
      </c>
      <c r="F37" s="313">
        <f>+E37+D37</f>
        <v>0</v>
      </c>
    </row>
    <row r="38" spans="1:6" ht="15" customHeight="1">
      <c r="A38" s="91" t="s">
        <v>395</v>
      </c>
      <c r="B38" s="310" t="s">
        <v>396</v>
      </c>
      <c r="C38" s="311" t="s">
        <v>511</v>
      </c>
      <c r="D38" s="312">
        <v>0</v>
      </c>
      <c r="E38" s="312">
        <v>0</v>
      </c>
      <c r="F38" s="313">
        <f t="shared" ref="F38:F44" si="2">+E38+D38</f>
        <v>0</v>
      </c>
    </row>
    <row r="39" spans="1:6" ht="15" customHeight="1">
      <c r="A39" s="91" t="s">
        <v>397</v>
      </c>
      <c r="B39" s="310" t="s">
        <v>398</v>
      </c>
      <c r="C39" s="311" t="s">
        <v>512</v>
      </c>
      <c r="D39" s="312">
        <v>0</v>
      </c>
      <c r="E39" s="312">
        <v>0</v>
      </c>
      <c r="F39" s="313">
        <f t="shared" si="2"/>
        <v>0</v>
      </c>
    </row>
    <row r="40" spans="1:6" ht="15" customHeight="1">
      <c r="A40" s="91" t="s">
        <v>399</v>
      </c>
      <c r="B40" s="310" t="s">
        <v>400</v>
      </c>
      <c r="C40" s="311" t="s">
        <v>513</v>
      </c>
      <c r="D40" s="312">
        <v>0</v>
      </c>
      <c r="E40" s="312">
        <v>0</v>
      </c>
      <c r="F40" s="313">
        <f t="shared" si="2"/>
        <v>0</v>
      </c>
    </row>
    <row r="41" spans="1:6" ht="15" customHeight="1">
      <c r="A41" s="91" t="s">
        <v>401</v>
      </c>
      <c r="B41" s="310" t="s">
        <v>402</v>
      </c>
      <c r="C41" s="311" t="s">
        <v>514</v>
      </c>
      <c r="D41" s="312">
        <v>1</v>
      </c>
      <c r="E41" s="312">
        <v>0</v>
      </c>
      <c r="F41" s="313">
        <f t="shared" si="2"/>
        <v>1</v>
      </c>
    </row>
    <row r="42" spans="1:6" ht="15" customHeight="1">
      <c r="A42" s="91" t="s">
        <v>403</v>
      </c>
      <c r="B42" s="310" t="s">
        <v>404</v>
      </c>
      <c r="C42" s="311" t="s">
        <v>515</v>
      </c>
      <c r="D42" s="312">
        <v>1</v>
      </c>
      <c r="E42" s="312">
        <v>0</v>
      </c>
      <c r="F42" s="313">
        <f t="shared" si="2"/>
        <v>1</v>
      </c>
    </row>
    <row r="43" spans="1:6" ht="15" customHeight="1">
      <c r="A43" s="91" t="s">
        <v>405</v>
      </c>
      <c r="B43" s="310" t="s">
        <v>406</v>
      </c>
      <c r="C43" s="311" t="s">
        <v>516</v>
      </c>
      <c r="D43" s="312">
        <v>1</v>
      </c>
      <c r="E43" s="312">
        <v>0</v>
      </c>
      <c r="F43" s="313">
        <f t="shared" si="2"/>
        <v>1</v>
      </c>
    </row>
    <row r="44" spans="1:6" ht="15" customHeight="1">
      <c r="A44" s="91" t="s">
        <v>407</v>
      </c>
      <c r="B44" s="310" t="s">
        <v>408</v>
      </c>
      <c r="C44" s="311" t="s">
        <v>517</v>
      </c>
      <c r="D44" s="312">
        <v>0</v>
      </c>
      <c r="E44" s="312">
        <v>0</v>
      </c>
      <c r="F44" s="313">
        <f t="shared" si="2"/>
        <v>0</v>
      </c>
    </row>
    <row r="45" spans="1:6" ht="24">
      <c r="A45" s="106" t="s">
        <v>409</v>
      </c>
      <c r="B45" s="417" t="s">
        <v>410</v>
      </c>
      <c r="C45" s="311" t="s">
        <v>627</v>
      </c>
      <c r="D45" s="312">
        <v>0</v>
      </c>
      <c r="E45" s="312">
        <v>0</v>
      </c>
      <c r="F45" s="313">
        <f t="shared" ref="F45:F51" si="3">+E45+D45</f>
        <v>0</v>
      </c>
    </row>
    <row r="46" spans="1:6" ht="15" customHeight="1">
      <c r="A46" s="91" t="s">
        <v>411</v>
      </c>
      <c r="B46" s="310" t="s">
        <v>412</v>
      </c>
      <c r="C46" s="311" t="s">
        <v>518</v>
      </c>
      <c r="D46" s="312">
        <v>1</v>
      </c>
      <c r="E46" s="312">
        <v>0</v>
      </c>
      <c r="F46" s="313">
        <f t="shared" si="3"/>
        <v>1</v>
      </c>
    </row>
    <row r="47" spans="1:6" ht="24">
      <c r="A47" s="106" t="s">
        <v>413</v>
      </c>
      <c r="B47" s="417" t="s">
        <v>414</v>
      </c>
      <c r="C47" s="311" t="s">
        <v>628</v>
      </c>
      <c r="D47" s="312">
        <v>3</v>
      </c>
      <c r="E47" s="312">
        <v>0</v>
      </c>
      <c r="F47" s="313">
        <f t="shared" si="3"/>
        <v>3</v>
      </c>
    </row>
    <row r="48" spans="1:6" ht="15" customHeight="1">
      <c r="A48" s="91" t="s">
        <v>415</v>
      </c>
      <c r="B48" s="310" t="s">
        <v>416</v>
      </c>
      <c r="C48" s="311" t="s">
        <v>519</v>
      </c>
      <c r="D48" s="312">
        <v>0</v>
      </c>
      <c r="E48" s="312">
        <v>0</v>
      </c>
      <c r="F48" s="313">
        <f t="shared" si="3"/>
        <v>0</v>
      </c>
    </row>
    <row r="49" spans="1:7" ht="24">
      <c r="A49" s="106" t="s">
        <v>417</v>
      </c>
      <c r="B49" s="417" t="s">
        <v>418</v>
      </c>
      <c r="C49" s="311" t="s">
        <v>629</v>
      </c>
      <c r="D49" s="312">
        <v>0</v>
      </c>
      <c r="E49" s="312">
        <v>0</v>
      </c>
      <c r="F49" s="313">
        <f t="shared" si="3"/>
        <v>0</v>
      </c>
    </row>
    <row r="50" spans="1:7" ht="24">
      <c r="A50" s="106" t="s">
        <v>419</v>
      </c>
      <c r="B50" s="417" t="s">
        <v>420</v>
      </c>
      <c r="C50" s="311" t="s">
        <v>630</v>
      </c>
      <c r="D50" s="312">
        <v>0</v>
      </c>
      <c r="E50" s="312">
        <v>0</v>
      </c>
      <c r="F50" s="313">
        <f t="shared" si="3"/>
        <v>0</v>
      </c>
    </row>
    <row r="51" spans="1:7" ht="22.5">
      <c r="A51" s="295" t="s">
        <v>421</v>
      </c>
      <c r="B51" s="421" t="s">
        <v>422</v>
      </c>
      <c r="C51" s="422" t="s">
        <v>631</v>
      </c>
      <c r="D51" s="419">
        <v>1</v>
      </c>
      <c r="E51" s="419">
        <v>0</v>
      </c>
      <c r="F51" s="420">
        <f t="shared" si="3"/>
        <v>1</v>
      </c>
    </row>
    <row r="52" spans="1:7" s="106" customFormat="1" ht="21" customHeight="1">
      <c r="B52" s="107"/>
      <c r="C52" s="311"/>
      <c r="D52" s="107"/>
      <c r="E52" s="677" t="s">
        <v>776</v>
      </c>
      <c r="F52" s="677"/>
    </row>
    <row r="53" spans="1:7" ht="18" customHeight="1">
      <c r="A53" s="717" t="s">
        <v>481</v>
      </c>
      <c r="B53" s="718"/>
      <c r="C53" s="758" t="s">
        <v>482</v>
      </c>
      <c r="D53" s="699">
        <f>+D4</f>
        <v>2012</v>
      </c>
      <c r="E53" s="699"/>
      <c r="F53" s="695"/>
      <c r="G53" s="106"/>
    </row>
    <row r="54" spans="1:7" s="309" customFormat="1" ht="18" customHeight="1">
      <c r="A54" s="719"/>
      <c r="B54" s="720"/>
      <c r="C54" s="759"/>
      <c r="D54" s="96" t="s">
        <v>34</v>
      </c>
      <c r="E54" s="96" t="s">
        <v>33</v>
      </c>
      <c r="F54" s="97" t="s">
        <v>35</v>
      </c>
      <c r="G54" s="107"/>
    </row>
    <row r="55" spans="1:7" s="309" customFormat="1" ht="18" customHeight="1">
      <c r="A55" s="721"/>
      <c r="B55" s="722"/>
      <c r="C55" s="760"/>
      <c r="D55" s="98" t="s">
        <v>562</v>
      </c>
      <c r="E55" s="98" t="s">
        <v>561</v>
      </c>
      <c r="F55" s="99" t="s">
        <v>560</v>
      </c>
      <c r="G55" s="107"/>
    </row>
    <row r="56" spans="1:7" ht="24">
      <c r="A56" s="423" t="s">
        <v>423</v>
      </c>
      <c r="B56" s="417" t="s">
        <v>424</v>
      </c>
      <c r="C56" s="311" t="s">
        <v>632</v>
      </c>
      <c r="D56" s="305">
        <v>0</v>
      </c>
      <c r="E56" s="305">
        <v>0</v>
      </c>
      <c r="F56" s="290">
        <f>+E56+D56</f>
        <v>0</v>
      </c>
    </row>
    <row r="57" spans="1:7" ht="36">
      <c r="A57" s="106" t="s">
        <v>425</v>
      </c>
      <c r="B57" s="417" t="s">
        <v>426</v>
      </c>
      <c r="C57" s="314" t="s">
        <v>633</v>
      </c>
      <c r="D57" s="305">
        <v>0</v>
      </c>
      <c r="E57" s="305">
        <v>0</v>
      </c>
      <c r="F57" s="290">
        <f>+E57+D57</f>
        <v>0</v>
      </c>
    </row>
    <row r="58" spans="1:7" ht="24">
      <c r="A58" s="106" t="s">
        <v>427</v>
      </c>
      <c r="B58" s="417" t="s">
        <v>428</v>
      </c>
      <c r="C58" s="311" t="s">
        <v>634</v>
      </c>
      <c r="D58" s="305">
        <v>0</v>
      </c>
      <c r="E58" s="305">
        <v>0</v>
      </c>
      <c r="F58" s="290">
        <f>+E58+D58</f>
        <v>0</v>
      </c>
    </row>
    <row r="59" spans="1:7" ht="15" customHeight="1">
      <c r="A59" s="762" t="s">
        <v>520</v>
      </c>
      <c r="B59" s="762"/>
      <c r="C59" s="762"/>
      <c r="D59" s="426"/>
      <c r="E59" s="426"/>
      <c r="F59" s="426"/>
    </row>
    <row r="60" spans="1:7" ht="24">
      <c r="A60" s="106" t="s">
        <v>429</v>
      </c>
      <c r="B60" s="417">
        <f>+B58+1</f>
        <v>48</v>
      </c>
      <c r="C60" s="311" t="s">
        <v>635</v>
      </c>
      <c r="D60" s="403">
        <v>0</v>
      </c>
      <c r="E60" s="403">
        <v>0</v>
      </c>
      <c r="F60" s="290">
        <f>+E60+D60</f>
        <v>0</v>
      </c>
    </row>
    <row r="61" spans="1:7" ht="24">
      <c r="A61" s="106" t="s">
        <v>430</v>
      </c>
      <c r="B61" s="417">
        <f>+B60+1</f>
        <v>49</v>
      </c>
      <c r="C61" s="311" t="s">
        <v>636</v>
      </c>
      <c r="D61" s="403">
        <v>1</v>
      </c>
      <c r="E61" s="403">
        <v>0</v>
      </c>
      <c r="F61" s="290">
        <f>+E61+D61</f>
        <v>1</v>
      </c>
    </row>
    <row r="62" spans="1:7" ht="15" customHeight="1">
      <c r="A62" s="762" t="s">
        <v>521</v>
      </c>
      <c r="B62" s="762"/>
      <c r="C62" s="762"/>
      <c r="D62" s="426"/>
      <c r="E62" s="426"/>
      <c r="F62" s="426"/>
    </row>
    <row r="63" spans="1:7" ht="15" customHeight="1">
      <c r="A63" s="91" t="s">
        <v>431</v>
      </c>
      <c r="B63" s="315">
        <f>+B61+1</f>
        <v>50</v>
      </c>
      <c r="C63" s="311" t="s">
        <v>522</v>
      </c>
      <c r="D63" s="305">
        <v>246</v>
      </c>
      <c r="E63" s="305">
        <v>0</v>
      </c>
      <c r="F63" s="290">
        <f t="shared" ref="F63:F74" si="4">+E63+D63</f>
        <v>246</v>
      </c>
    </row>
    <row r="64" spans="1:7" ht="15" customHeight="1">
      <c r="A64" s="91" t="s">
        <v>432</v>
      </c>
      <c r="B64" s="315">
        <f t="shared" ref="B64:B71" si="5">+B63+1</f>
        <v>51</v>
      </c>
      <c r="C64" s="311" t="s">
        <v>523</v>
      </c>
      <c r="D64" s="305">
        <v>1</v>
      </c>
      <c r="E64" s="305">
        <v>0</v>
      </c>
      <c r="F64" s="290">
        <f t="shared" si="4"/>
        <v>1</v>
      </c>
    </row>
    <row r="65" spans="1:6" ht="15" customHeight="1">
      <c r="A65" s="91" t="s">
        <v>433</v>
      </c>
      <c r="B65" s="315">
        <f t="shared" si="5"/>
        <v>52</v>
      </c>
      <c r="C65" s="311" t="s">
        <v>524</v>
      </c>
      <c r="D65" s="305">
        <v>2</v>
      </c>
      <c r="E65" s="305">
        <v>0</v>
      </c>
      <c r="F65" s="290">
        <f t="shared" si="4"/>
        <v>2</v>
      </c>
    </row>
    <row r="66" spans="1:6" ht="15" customHeight="1">
      <c r="A66" s="91" t="s">
        <v>536</v>
      </c>
      <c r="B66" s="315">
        <f t="shared" si="5"/>
        <v>53</v>
      </c>
      <c r="C66" s="311" t="s">
        <v>525</v>
      </c>
      <c r="D66" s="305">
        <v>0</v>
      </c>
      <c r="E66" s="305">
        <v>0</v>
      </c>
      <c r="F66" s="290">
        <f t="shared" si="4"/>
        <v>0</v>
      </c>
    </row>
    <row r="67" spans="1:6" ht="15" customHeight="1">
      <c r="A67" s="91" t="s">
        <v>537</v>
      </c>
      <c r="B67" s="315">
        <f t="shared" si="5"/>
        <v>54</v>
      </c>
      <c r="C67" s="311" t="s">
        <v>526</v>
      </c>
      <c r="D67" s="305">
        <v>5</v>
      </c>
      <c r="E67" s="305">
        <v>0</v>
      </c>
      <c r="F67" s="290">
        <f t="shared" si="4"/>
        <v>5</v>
      </c>
    </row>
    <row r="68" spans="1:6" ht="15" customHeight="1">
      <c r="A68" s="91" t="s">
        <v>538</v>
      </c>
      <c r="B68" s="315">
        <f t="shared" si="5"/>
        <v>55</v>
      </c>
      <c r="C68" s="311" t="s">
        <v>527</v>
      </c>
      <c r="D68" s="305">
        <v>7</v>
      </c>
      <c r="E68" s="305">
        <v>0</v>
      </c>
      <c r="F68" s="290">
        <f t="shared" si="4"/>
        <v>7</v>
      </c>
    </row>
    <row r="69" spans="1:6" ht="15" customHeight="1">
      <c r="A69" s="91" t="s">
        <v>539</v>
      </c>
      <c r="B69" s="315">
        <f t="shared" si="5"/>
        <v>56</v>
      </c>
      <c r="C69" s="311" t="s">
        <v>528</v>
      </c>
      <c r="D69" s="305">
        <v>0</v>
      </c>
      <c r="E69" s="305">
        <v>0</v>
      </c>
      <c r="F69" s="290">
        <f t="shared" si="4"/>
        <v>0</v>
      </c>
    </row>
    <row r="70" spans="1:6" ht="15" customHeight="1">
      <c r="A70" s="91" t="s">
        <v>540</v>
      </c>
      <c r="B70" s="315">
        <f t="shared" si="5"/>
        <v>57</v>
      </c>
      <c r="C70" s="311" t="s">
        <v>529</v>
      </c>
      <c r="D70" s="305">
        <v>10</v>
      </c>
      <c r="E70" s="305">
        <v>0</v>
      </c>
      <c r="F70" s="290">
        <f t="shared" si="4"/>
        <v>10</v>
      </c>
    </row>
    <row r="71" spans="1:6" ht="15" customHeight="1">
      <c r="A71" s="91" t="s">
        <v>541</v>
      </c>
      <c r="B71" s="315">
        <f t="shared" si="5"/>
        <v>58</v>
      </c>
      <c r="C71" s="311" t="s">
        <v>530</v>
      </c>
      <c r="D71" s="305">
        <v>0</v>
      </c>
      <c r="E71" s="305">
        <v>0</v>
      </c>
      <c r="F71" s="290">
        <f t="shared" si="4"/>
        <v>0</v>
      </c>
    </row>
    <row r="72" spans="1:6" ht="15" customHeight="1">
      <c r="A72" s="762" t="s">
        <v>531</v>
      </c>
      <c r="B72" s="762"/>
      <c r="C72" s="762"/>
      <c r="D72" s="426"/>
      <c r="E72" s="426"/>
      <c r="F72" s="426"/>
    </row>
    <row r="73" spans="1:6" ht="15" customHeight="1">
      <c r="A73" s="106" t="s">
        <v>542</v>
      </c>
      <c r="B73" s="107">
        <f>+B71+1</f>
        <v>59</v>
      </c>
      <c r="C73" s="311" t="s">
        <v>532</v>
      </c>
      <c r="D73" s="305">
        <v>0</v>
      </c>
      <c r="E73" s="305">
        <v>0</v>
      </c>
      <c r="F73" s="290">
        <f t="shared" si="4"/>
        <v>0</v>
      </c>
    </row>
    <row r="74" spans="1:6" ht="15" customHeight="1">
      <c r="A74" s="106" t="s">
        <v>543</v>
      </c>
      <c r="B74" s="107">
        <f>+B73+1</f>
        <v>60</v>
      </c>
      <c r="C74" s="311" t="s">
        <v>533</v>
      </c>
      <c r="D74" s="305">
        <v>1</v>
      </c>
      <c r="E74" s="305">
        <v>0</v>
      </c>
      <c r="F74" s="290">
        <f t="shared" si="4"/>
        <v>1</v>
      </c>
    </row>
    <row r="75" spans="1:6" ht="24">
      <c r="A75" s="106" t="s">
        <v>544</v>
      </c>
      <c r="B75" s="107">
        <f>+B74+1</f>
        <v>61</v>
      </c>
      <c r="C75" s="311" t="s">
        <v>637</v>
      </c>
      <c r="D75" s="403">
        <v>0</v>
      </c>
      <c r="E75" s="403">
        <v>0</v>
      </c>
      <c r="F75" s="290">
        <f>+E75+D75</f>
        <v>0</v>
      </c>
    </row>
    <row r="76" spans="1:6" ht="36">
      <c r="A76" s="106" t="s">
        <v>545</v>
      </c>
      <c r="B76" s="107">
        <f>+B75+1</f>
        <v>62</v>
      </c>
      <c r="C76" s="311" t="s">
        <v>638</v>
      </c>
      <c r="D76" s="403">
        <v>5</v>
      </c>
      <c r="E76" s="403">
        <v>1</v>
      </c>
      <c r="F76" s="290">
        <f>+E76+D76</f>
        <v>6</v>
      </c>
    </row>
    <row r="77" spans="1:6" ht="15" customHeight="1">
      <c r="A77" s="762" t="s">
        <v>534</v>
      </c>
      <c r="B77" s="762"/>
      <c r="C77" s="762"/>
      <c r="D77" s="426"/>
      <c r="E77" s="426"/>
      <c r="F77" s="426"/>
    </row>
    <row r="78" spans="1:6" ht="24">
      <c r="A78" s="106" t="s">
        <v>546</v>
      </c>
      <c r="B78" s="107">
        <f>+B76+1</f>
        <v>63</v>
      </c>
      <c r="C78" s="311" t="s">
        <v>639</v>
      </c>
      <c r="D78" s="403">
        <v>0</v>
      </c>
      <c r="E78" s="403">
        <v>0</v>
      </c>
      <c r="F78" s="290">
        <f t="shared" ref="F78:F90" si="6">+E78+D78</f>
        <v>0</v>
      </c>
    </row>
    <row r="79" spans="1:6" ht="24">
      <c r="A79" s="106" t="s">
        <v>547</v>
      </c>
      <c r="B79" s="107">
        <f t="shared" ref="B79:B89" si="7">+B78+1</f>
        <v>64</v>
      </c>
      <c r="C79" s="311" t="s">
        <v>640</v>
      </c>
      <c r="D79" s="403">
        <v>0</v>
      </c>
      <c r="E79" s="403">
        <v>0</v>
      </c>
      <c r="F79" s="290">
        <f t="shared" si="6"/>
        <v>0</v>
      </c>
    </row>
    <row r="80" spans="1:6" ht="24">
      <c r="A80" s="106" t="s">
        <v>548</v>
      </c>
      <c r="B80" s="107">
        <f t="shared" si="7"/>
        <v>65</v>
      </c>
      <c r="C80" s="311" t="s">
        <v>641</v>
      </c>
      <c r="D80" s="403">
        <v>2</v>
      </c>
      <c r="E80" s="403">
        <v>0</v>
      </c>
      <c r="F80" s="290">
        <f t="shared" si="6"/>
        <v>2</v>
      </c>
    </row>
    <row r="81" spans="1:6" ht="24">
      <c r="A81" s="106" t="s">
        <v>549</v>
      </c>
      <c r="B81" s="107">
        <f t="shared" si="7"/>
        <v>66</v>
      </c>
      <c r="C81" s="311" t="s">
        <v>642</v>
      </c>
      <c r="D81" s="403">
        <v>1</v>
      </c>
      <c r="E81" s="403">
        <v>0</v>
      </c>
      <c r="F81" s="290">
        <f t="shared" si="6"/>
        <v>1</v>
      </c>
    </row>
    <row r="82" spans="1:6" ht="24">
      <c r="A82" s="106" t="s">
        <v>550</v>
      </c>
      <c r="B82" s="107">
        <f t="shared" si="7"/>
        <v>67</v>
      </c>
      <c r="C82" s="311" t="s">
        <v>643</v>
      </c>
      <c r="D82" s="403">
        <v>3</v>
      </c>
      <c r="E82" s="403">
        <v>0</v>
      </c>
      <c r="F82" s="290">
        <f t="shared" si="6"/>
        <v>3</v>
      </c>
    </row>
    <row r="83" spans="1:6" ht="24">
      <c r="A83" s="106" t="s">
        <v>551</v>
      </c>
      <c r="B83" s="107">
        <f t="shared" si="7"/>
        <v>68</v>
      </c>
      <c r="C83" s="311" t="s">
        <v>644</v>
      </c>
      <c r="D83" s="403">
        <v>0</v>
      </c>
      <c r="E83" s="403">
        <v>0</v>
      </c>
      <c r="F83" s="290">
        <f t="shared" si="6"/>
        <v>0</v>
      </c>
    </row>
    <row r="84" spans="1:6" ht="24">
      <c r="A84" s="106" t="s">
        <v>552</v>
      </c>
      <c r="B84" s="107">
        <f t="shared" si="7"/>
        <v>69</v>
      </c>
      <c r="C84" s="311" t="s">
        <v>645</v>
      </c>
      <c r="D84" s="403">
        <v>2</v>
      </c>
      <c r="E84" s="403">
        <v>0</v>
      </c>
      <c r="F84" s="290">
        <f t="shared" si="6"/>
        <v>2</v>
      </c>
    </row>
    <row r="85" spans="1:6" ht="24">
      <c r="A85" s="106" t="s">
        <v>553</v>
      </c>
      <c r="B85" s="107">
        <f t="shared" si="7"/>
        <v>70</v>
      </c>
      <c r="C85" s="311" t="s">
        <v>646</v>
      </c>
      <c r="D85" s="403">
        <v>7</v>
      </c>
      <c r="E85" s="403">
        <v>0</v>
      </c>
      <c r="F85" s="290">
        <f t="shared" si="6"/>
        <v>7</v>
      </c>
    </row>
    <row r="86" spans="1:6" ht="24">
      <c r="A86" s="106" t="s">
        <v>554</v>
      </c>
      <c r="B86" s="107">
        <f t="shared" si="7"/>
        <v>71</v>
      </c>
      <c r="C86" s="311" t="s">
        <v>647</v>
      </c>
      <c r="D86" s="403">
        <v>4</v>
      </c>
      <c r="E86" s="403">
        <v>3</v>
      </c>
      <c r="F86" s="290">
        <f t="shared" si="6"/>
        <v>7</v>
      </c>
    </row>
    <row r="87" spans="1:6" ht="24">
      <c r="A87" s="106" t="s">
        <v>555</v>
      </c>
      <c r="B87" s="107">
        <f t="shared" si="7"/>
        <v>72</v>
      </c>
      <c r="C87" s="311" t="s">
        <v>648</v>
      </c>
      <c r="D87" s="403">
        <v>3</v>
      </c>
      <c r="E87" s="403">
        <v>0</v>
      </c>
      <c r="F87" s="290">
        <f t="shared" si="6"/>
        <v>3</v>
      </c>
    </row>
    <row r="88" spans="1:6" ht="24">
      <c r="A88" s="106" t="s">
        <v>556</v>
      </c>
      <c r="B88" s="107">
        <f t="shared" si="7"/>
        <v>73</v>
      </c>
      <c r="C88" s="311" t="s">
        <v>649</v>
      </c>
      <c r="D88" s="403">
        <v>10</v>
      </c>
      <c r="E88" s="403">
        <v>3</v>
      </c>
      <c r="F88" s="290">
        <f t="shared" si="6"/>
        <v>13</v>
      </c>
    </row>
    <row r="89" spans="1:6" ht="24">
      <c r="A89" s="106" t="s">
        <v>557</v>
      </c>
      <c r="B89" s="107">
        <f t="shared" si="7"/>
        <v>74</v>
      </c>
      <c r="C89" s="311" t="s">
        <v>650</v>
      </c>
      <c r="D89" s="403">
        <v>0</v>
      </c>
      <c r="E89" s="403">
        <v>0</v>
      </c>
      <c r="F89" s="290">
        <f t="shared" si="6"/>
        <v>0</v>
      </c>
    </row>
    <row r="90" spans="1:6" ht="15" customHeight="1">
      <c r="A90" s="106"/>
      <c r="B90" s="107"/>
      <c r="C90" s="311" t="s">
        <v>651</v>
      </c>
      <c r="D90" s="403">
        <v>1</v>
      </c>
      <c r="E90" s="403">
        <v>0</v>
      </c>
      <c r="F90" s="290">
        <f t="shared" si="6"/>
        <v>1</v>
      </c>
    </row>
    <row r="91" spans="1:6" ht="20.100000000000001" customHeight="1">
      <c r="A91" s="685" t="s">
        <v>35</v>
      </c>
      <c r="B91" s="685"/>
      <c r="C91" s="685"/>
      <c r="D91" s="730">
        <f>SUM(D8:D51)+SUM(D56:D90)</f>
        <v>386</v>
      </c>
      <c r="E91" s="730">
        <f>SUM(E8:E51)+SUM(E56:E90)</f>
        <v>9</v>
      </c>
      <c r="F91" s="730">
        <f>SUM(F8:F51)+SUM(F56:F90)</f>
        <v>395</v>
      </c>
    </row>
    <row r="92" spans="1:6" ht="20.100000000000001" customHeight="1">
      <c r="A92" s="316" t="s">
        <v>560</v>
      </c>
      <c r="B92" s="316"/>
      <c r="C92" s="295"/>
      <c r="D92" s="763"/>
      <c r="E92" s="763"/>
      <c r="F92" s="763"/>
    </row>
    <row r="96" spans="1:6">
      <c r="D96" s="317"/>
      <c r="E96" s="317"/>
      <c r="F96" s="317"/>
    </row>
    <row r="97" spans="4:6">
      <c r="D97" s="317"/>
      <c r="E97" s="317"/>
      <c r="F97" s="317"/>
    </row>
    <row r="98" spans="4:6">
      <c r="F98" s="317"/>
    </row>
  </sheetData>
  <mergeCells count="19">
    <mergeCell ref="A62:C62"/>
    <mergeCell ref="A7:C7"/>
    <mergeCell ref="E52:F52"/>
    <mergeCell ref="D4:F4"/>
    <mergeCell ref="F91:F92"/>
    <mergeCell ref="E91:E92"/>
    <mergeCell ref="A91:C91"/>
    <mergeCell ref="A72:C72"/>
    <mergeCell ref="A77:C77"/>
    <mergeCell ref="D91:D92"/>
    <mergeCell ref="A53:B55"/>
    <mergeCell ref="C53:C55"/>
    <mergeCell ref="D53:F53"/>
    <mergeCell ref="A59:C59"/>
    <mergeCell ref="A1:F1"/>
    <mergeCell ref="E3:F3"/>
    <mergeCell ref="A4:B6"/>
    <mergeCell ref="C4:C6"/>
    <mergeCell ref="A2:F2"/>
  </mergeCells>
  <phoneticPr fontId="17" type="noConversion"/>
  <printOptions horizontalCentered="1" verticalCentered="1"/>
  <pageMargins left="0" right="0" top="0" bottom="0" header="0" footer="0"/>
  <pageSetup paperSize="9" scale="95" orientation="portrait" r:id="rId1"/>
  <headerFooter alignWithMargins="0"/>
  <rowBreaks count="1" manualBreakCount="1">
    <brk id="51" max="16383" man="1"/>
  </rowBreaks>
  <ignoredErrors>
    <ignoredError sqref="B56 B34:B37 B8:B13 B14:B33 B38:B45 B46:B47 B48:B49 B50 B51 B57 B58" numberStoredAsText="1"/>
  </ignoredErrors>
</worksheet>
</file>

<file path=xl/worksheets/sheet14.xml><?xml version="1.0" encoding="utf-8"?>
<worksheet xmlns="http://schemas.openxmlformats.org/spreadsheetml/2006/main" xmlns:r="http://schemas.openxmlformats.org/officeDocument/2006/relationships">
  <dimension ref="A1:K18"/>
  <sheetViews>
    <sheetView showGridLines="0" workbookViewId="0">
      <selection activeCell="L42" sqref="L42"/>
    </sheetView>
  </sheetViews>
  <sheetFormatPr defaultRowHeight="12.75"/>
  <cols>
    <col min="1" max="1" width="17.7109375" style="30" customWidth="1"/>
    <col min="2" max="2" width="11.7109375" style="30" customWidth="1"/>
    <col min="3" max="6" width="8.7109375" style="30" customWidth="1"/>
    <col min="7" max="7" width="11.7109375" style="30" customWidth="1"/>
    <col min="8" max="11" width="8.7109375" style="30" customWidth="1"/>
    <col min="12" max="16384" width="9.140625" style="30"/>
  </cols>
  <sheetData>
    <row r="1" spans="1:11" s="54" customFormat="1" ht="35.1" customHeight="1">
      <c r="A1" s="764" t="s">
        <v>771</v>
      </c>
      <c r="B1" s="765"/>
      <c r="C1" s="765"/>
      <c r="D1" s="765"/>
      <c r="E1" s="765"/>
      <c r="F1" s="765"/>
      <c r="G1" s="765"/>
      <c r="H1" s="765"/>
      <c r="I1" s="765"/>
      <c r="J1" s="765"/>
      <c r="K1" s="765"/>
    </row>
    <row r="2" spans="1:11" ht="35.1" customHeight="1">
      <c r="A2" s="766" t="s">
        <v>772</v>
      </c>
      <c r="B2" s="766"/>
      <c r="C2" s="766"/>
      <c r="D2" s="766"/>
      <c r="E2" s="766"/>
      <c r="F2" s="766"/>
      <c r="G2" s="766"/>
      <c r="H2" s="766"/>
      <c r="I2" s="766"/>
      <c r="J2" s="766"/>
      <c r="K2" s="766"/>
    </row>
    <row r="3" spans="1:11" ht="20.100000000000001" customHeight="1">
      <c r="A3" s="767" t="s">
        <v>817</v>
      </c>
      <c r="B3" s="769">
        <v>2011</v>
      </c>
      <c r="C3" s="770"/>
      <c r="D3" s="770"/>
      <c r="E3" s="770"/>
      <c r="F3" s="771"/>
      <c r="G3" s="769">
        <f>+B3+1</f>
        <v>2012</v>
      </c>
      <c r="H3" s="770"/>
      <c r="I3" s="770"/>
      <c r="J3" s="770"/>
      <c r="K3" s="772"/>
    </row>
    <row r="4" spans="1:11" ht="90" customHeight="1">
      <c r="A4" s="768"/>
      <c r="B4" s="69" t="s">
        <v>818</v>
      </c>
      <c r="C4" s="86" t="s">
        <v>478</v>
      </c>
      <c r="D4" s="87" t="s">
        <v>479</v>
      </c>
      <c r="E4" s="86" t="s">
        <v>602</v>
      </c>
      <c r="F4" s="504" t="s">
        <v>603</v>
      </c>
      <c r="G4" s="69" t="s">
        <v>818</v>
      </c>
      <c r="H4" s="504" t="s">
        <v>1151</v>
      </c>
      <c r="I4" s="565" t="s">
        <v>1152</v>
      </c>
      <c r="J4" s="86" t="s">
        <v>602</v>
      </c>
      <c r="K4" s="88" t="s">
        <v>603</v>
      </c>
    </row>
    <row r="5" spans="1:11" ht="27.95" customHeight="1">
      <c r="A5" s="76" t="s">
        <v>570</v>
      </c>
      <c r="B5" s="77">
        <v>1446443</v>
      </c>
      <c r="C5" s="78">
        <v>10174</v>
      </c>
      <c r="D5" s="78">
        <v>543</v>
      </c>
      <c r="E5" s="79">
        <f t="shared" ref="E5:E15" si="0">+D5+C5</f>
        <v>10717</v>
      </c>
      <c r="F5" s="80">
        <f>+(E5/B5)*100</f>
        <v>0.74092100414603268</v>
      </c>
      <c r="G5" s="77">
        <v>1543433</v>
      </c>
      <c r="H5" s="78">
        <v>19489</v>
      </c>
      <c r="I5" s="78">
        <v>1744</v>
      </c>
      <c r="J5" s="79">
        <f t="shared" ref="J5:J15" si="1">+I5+H5</f>
        <v>21233</v>
      </c>
      <c r="K5" s="80">
        <f>+(J5/G5)*100</f>
        <v>1.37569949586409</v>
      </c>
    </row>
    <row r="6" spans="1:11" ht="27.95" customHeight="1">
      <c r="A6" s="76" t="s">
        <v>571</v>
      </c>
      <c r="B6" s="81">
        <v>1824657</v>
      </c>
      <c r="C6" s="78">
        <v>5776</v>
      </c>
      <c r="D6" s="78">
        <v>287</v>
      </c>
      <c r="E6" s="79">
        <f t="shared" si="0"/>
        <v>6063</v>
      </c>
      <c r="F6" s="80">
        <f t="shared" ref="F6:F16" si="2">+(E6/B6)*100</f>
        <v>0.33228162882119761</v>
      </c>
      <c r="G6" s="81">
        <v>1965065</v>
      </c>
      <c r="H6" s="78">
        <v>4598</v>
      </c>
      <c r="I6" s="78">
        <v>288</v>
      </c>
      <c r="J6" s="79">
        <f t="shared" si="1"/>
        <v>4886</v>
      </c>
      <c r="K6" s="80">
        <f>+(J6/G6)*100</f>
        <v>0.24864317465325575</v>
      </c>
    </row>
    <row r="7" spans="1:11" ht="27.95" customHeight="1">
      <c r="A7" s="76" t="s">
        <v>572</v>
      </c>
      <c r="B7" s="81">
        <v>1658196</v>
      </c>
      <c r="C7" s="78">
        <v>8700</v>
      </c>
      <c r="D7" s="78">
        <v>467</v>
      </c>
      <c r="E7" s="79">
        <f t="shared" si="0"/>
        <v>9167</v>
      </c>
      <c r="F7" s="80">
        <f t="shared" si="2"/>
        <v>0.55282970167579704</v>
      </c>
      <c r="G7" s="81">
        <v>1779095</v>
      </c>
      <c r="H7" s="78">
        <v>6211</v>
      </c>
      <c r="I7" s="78">
        <v>387</v>
      </c>
      <c r="J7" s="79">
        <f t="shared" si="1"/>
        <v>6598</v>
      </c>
      <c r="K7" s="80">
        <f>+(J7/G7)*100</f>
        <v>0.37086271390791387</v>
      </c>
    </row>
    <row r="8" spans="1:11" ht="27.95" customHeight="1">
      <c r="A8" s="76" t="s">
        <v>339</v>
      </c>
      <c r="B8" s="81">
        <v>1928303</v>
      </c>
      <c r="C8" s="78">
        <v>9156</v>
      </c>
      <c r="D8" s="78">
        <v>480</v>
      </c>
      <c r="E8" s="79">
        <f t="shared" si="0"/>
        <v>9636</v>
      </c>
      <c r="F8" s="80">
        <f t="shared" si="2"/>
        <v>0.49971399722968846</v>
      </c>
      <c r="G8" s="81">
        <v>2082432</v>
      </c>
      <c r="H8" s="78">
        <v>8263</v>
      </c>
      <c r="I8" s="78">
        <v>550</v>
      </c>
      <c r="J8" s="79">
        <f t="shared" si="1"/>
        <v>8813</v>
      </c>
      <c r="K8" s="80">
        <f>+(J8/G8)*100</f>
        <v>0.42320709631815112</v>
      </c>
    </row>
    <row r="9" spans="1:11" ht="27.95" customHeight="1">
      <c r="A9" s="76" t="s">
        <v>340</v>
      </c>
      <c r="B9" s="81">
        <v>1063928</v>
      </c>
      <c r="C9" s="78">
        <v>5957</v>
      </c>
      <c r="D9" s="78">
        <v>372</v>
      </c>
      <c r="E9" s="79">
        <f t="shared" si="0"/>
        <v>6329</v>
      </c>
      <c r="F9" s="80">
        <f t="shared" si="2"/>
        <v>0.59487108150175572</v>
      </c>
      <c r="G9" s="81">
        <v>1163645</v>
      </c>
      <c r="H9" s="78">
        <v>5700</v>
      </c>
      <c r="I9" s="78">
        <v>417</v>
      </c>
      <c r="J9" s="79">
        <f t="shared" si="1"/>
        <v>6117</v>
      </c>
      <c r="K9" s="80">
        <f t="shared" ref="K9:K16" si="3">+(J9/G9)*100</f>
        <v>0.52567578600002574</v>
      </c>
    </row>
    <row r="10" spans="1:11" ht="27.95" customHeight="1">
      <c r="A10" s="76" t="s">
        <v>341</v>
      </c>
      <c r="B10" s="77">
        <v>1042986</v>
      </c>
      <c r="C10" s="78">
        <v>7657</v>
      </c>
      <c r="D10" s="78">
        <v>566</v>
      </c>
      <c r="E10" s="79">
        <f t="shared" si="0"/>
        <v>8223</v>
      </c>
      <c r="F10" s="80">
        <f t="shared" si="2"/>
        <v>0.78840943214961656</v>
      </c>
      <c r="G10" s="77">
        <v>1117597</v>
      </c>
      <c r="H10" s="78">
        <v>6839</v>
      </c>
      <c r="I10" s="78">
        <v>622</v>
      </c>
      <c r="J10" s="79">
        <f t="shared" si="1"/>
        <v>7461</v>
      </c>
      <c r="K10" s="80">
        <f t="shared" si="3"/>
        <v>0.66759305903648625</v>
      </c>
    </row>
    <row r="11" spans="1:11" ht="27.95" customHeight="1">
      <c r="A11" s="76" t="s">
        <v>342</v>
      </c>
      <c r="B11" s="77">
        <v>302497</v>
      </c>
      <c r="C11" s="78">
        <v>2261</v>
      </c>
      <c r="D11" s="78">
        <v>190</v>
      </c>
      <c r="E11" s="79">
        <f t="shared" si="0"/>
        <v>2451</v>
      </c>
      <c r="F11" s="80">
        <f t="shared" si="2"/>
        <v>0.81025596948068912</v>
      </c>
      <c r="G11" s="77">
        <v>326857</v>
      </c>
      <c r="H11" s="78">
        <v>1893</v>
      </c>
      <c r="I11" s="78">
        <v>179</v>
      </c>
      <c r="J11" s="79">
        <f t="shared" si="1"/>
        <v>2072</v>
      </c>
      <c r="K11" s="80">
        <f t="shared" si="3"/>
        <v>0.63391636097743054</v>
      </c>
    </row>
    <row r="12" spans="1:11" ht="27.95" customHeight="1">
      <c r="A12" s="76" t="s">
        <v>343</v>
      </c>
      <c r="B12" s="77">
        <v>788849</v>
      </c>
      <c r="C12" s="78">
        <v>5100</v>
      </c>
      <c r="D12" s="78">
        <v>508</v>
      </c>
      <c r="E12" s="79">
        <f t="shared" si="0"/>
        <v>5608</v>
      </c>
      <c r="F12" s="80">
        <f t="shared" si="2"/>
        <v>0.71090918540810732</v>
      </c>
      <c r="G12" s="77">
        <v>851485</v>
      </c>
      <c r="H12" s="78">
        <v>4879</v>
      </c>
      <c r="I12" s="78">
        <v>479</v>
      </c>
      <c r="J12" s="79">
        <f t="shared" si="1"/>
        <v>5358</v>
      </c>
      <c r="K12" s="80">
        <f t="shared" si="3"/>
        <v>0.62925359812562764</v>
      </c>
    </row>
    <row r="13" spans="1:11" ht="27.95" customHeight="1">
      <c r="A13" s="76" t="s">
        <v>587</v>
      </c>
      <c r="B13" s="77">
        <v>513824</v>
      </c>
      <c r="C13" s="78">
        <v>3841</v>
      </c>
      <c r="D13" s="78">
        <v>433</v>
      </c>
      <c r="E13" s="79">
        <f t="shared" si="0"/>
        <v>4274</v>
      </c>
      <c r="F13" s="80">
        <f t="shared" si="2"/>
        <v>0.83180232920221708</v>
      </c>
      <c r="G13" s="77">
        <v>557315</v>
      </c>
      <c r="H13" s="78">
        <v>4285</v>
      </c>
      <c r="I13" s="78">
        <v>421</v>
      </c>
      <c r="J13" s="79">
        <f t="shared" si="1"/>
        <v>4706</v>
      </c>
      <c r="K13" s="80">
        <f t="shared" si="3"/>
        <v>0.84440576693611336</v>
      </c>
    </row>
    <row r="14" spans="1:11" ht="27.95" customHeight="1">
      <c r="A14" s="76" t="s">
        <v>588</v>
      </c>
      <c r="B14" s="77">
        <v>461256</v>
      </c>
      <c r="C14" s="78">
        <v>6436</v>
      </c>
      <c r="D14" s="78">
        <v>322</v>
      </c>
      <c r="E14" s="79">
        <f t="shared" si="0"/>
        <v>6758</v>
      </c>
      <c r="F14" s="80">
        <f t="shared" si="2"/>
        <v>1.4651299928889814</v>
      </c>
      <c r="G14" s="77">
        <v>552696</v>
      </c>
      <c r="H14" s="78">
        <v>6933</v>
      </c>
      <c r="I14" s="78">
        <v>694</v>
      </c>
      <c r="J14" s="79">
        <f t="shared" si="1"/>
        <v>7627</v>
      </c>
      <c r="K14" s="80">
        <f t="shared" si="3"/>
        <v>1.3799629452719036</v>
      </c>
    </row>
    <row r="15" spans="1:11" ht="27.95" customHeight="1">
      <c r="A15" s="401" t="s">
        <v>480</v>
      </c>
      <c r="B15" s="77">
        <v>0</v>
      </c>
      <c r="C15" s="78">
        <v>1</v>
      </c>
      <c r="D15" s="78">
        <v>0</v>
      </c>
      <c r="E15" s="79">
        <f t="shared" si="0"/>
        <v>1</v>
      </c>
      <c r="F15" s="80">
        <v>0</v>
      </c>
      <c r="G15" s="77">
        <v>0</v>
      </c>
      <c r="H15" s="78">
        <v>0</v>
      </c>
      <c r="I15" s="78">
        <v>0</v>
      </c>
      <c r="J15" s="79">
        <f t="shared" si="1"/>
        <v>0</v>
      </c>
      <c r="K15" s="80">
        <v>0</v>
      </c>
    </row>
    <row r="16" spans="1:11" ht="30" customHeight="1">
      <c r="A16" s="71" t="s">
        <v>816</v>
      </c>
      <c r="B16" s="72">
        <f>SUM(B5:B15)</f>
        <v>11030939</v>
      </c>
      <c r="C16" s="82">
        <f>SUM(C5:C15)</f>
        <v>65059</v>
      </c>
      <c r="D16" s="82">
        <f>SUM(D5:D15)</f>
        <v>4168</v>
      </c>
      <c r="E16" s="82">
        <f>SUM(E5:E15)</f>
        <v>69227</v>
      </c>
      <c r="F16" s="83">
        <f t="shared" si="2"/>
        <v>0.62757123396294734</v>
      </c>
      <c r="G16" s="72">
        <f>SUM(G5:G15)</f>
        <v>11939620</v>
      </c>
      <c r="H16" s="72">
        <f>SUM(H5:H15)</f>
        <v>69090</v>
      </c>
      <c r="I16" s="72">
        <f>SUM(I5:I15)</f>
        <v>5781</v>
      </c>
      <c r="J16" s="72">
        <f>SUM(J5:J15)</f>
        <v>74871</v>
      </c>
      <c r="K16" s="83">
        <f t="shared" si="3"/>
        <v>0.62708025883570828</v>
      </c>
    </row>
    <row r="17" spans="1:11">
      <c r="A17" s="89"/>
      <c r="B17" s="89"/>
      <c r="C17" s="79"/>
      <c r="E17" s="90"/>
      <c r="F17" s="90"/>
      <c r="G17" s="90"/>
      <c r="H17" s="90"/>
      <c r="I17" s="35"/>
      <c r="J17" s="35"/>
      <c r="K17" s="35"/>
    </row>
    <row r="18" spans="1:11">
      <c r="A18" s="89"/>
      <c r="B18" s="89"/>
      <c r="C18" s="79"/>
      <c r="E18" s="90"/>
      <c r="F18" s="90"/>
      <c r="G18" s="90"/>
      <c r="H18" s="90"/>
      <c r="I18" s="35"/>
      <c r="J18" s="35"/>
      <c r="K18" s="35"/>
    </row>
  </sheetData>
  <mergeCells count="5">
    <mergeCell ref="A1:K1"/>
    <mergeCell ref="A2:K2"/>
    <mergeCell ref="A3:A4"/>
    <mergeCell ref="B3:F3"/>
    <mergeCell ref="G3:K3"/>
  </mergeCells>
  <printOptions horizontalCentered="1" verticalCentered="1" gridLinesSet="0"/>
  <pageMargins left="0" right="0" top="0" bottom="0" header="0" footer="0"/>
  <pageSetup paperSize="9" scale="90" orientation="portrait" r:id="rId1"/>
  <headerFooter alignWithMargins="0"/>
  <ignoredErrors>
    <ignoredError sqref="A7" twoDigitTextYear="1"/>
    <ignoredError sqref="F16" formula="1"/>
  </ignoredErrors>
  <drawing r:id="rId2"/>
</worksheet>
</file>

<file path=xl/worksheets/sheet15.xml><?xml version="1.0" encoding="utf-8"?>
<worksheet xmlns="http://schemas.openxmlformats.org/spreadsheetml/2006/main" xmlns:r="http://schemas.openxmlformats.org/officeDocument/2006/relationships">
  <dimension ref="A1:Q23"/>
  <sheetViews>
    <sheetView showGridLines="0" workbookViewId="0">
      <selection activeCell="O5" sqref="O5"/>
    </sheetView>
  </sheetViews>
  <sheetFormatPr defaultRowHeight="12.75"/>
  <cols>
    <col min="1" max="4" width="4" style="75" customWidth="1"/>
    <col min="5" max="5" width="12.28515625" style="75" customWidth="1"/>
    <col min="6" max="9" width="8.7109375" style="75" customWidth="1"/>
    <col min="10" max="10" width="12.28515625" style="75" customWidth="1"/>
    <col min="11" max="14" width="8.7109375" style="75" customWidth="1"/>
    <col min="15" max="16" width="9.140625" style="75"/>
    <col min="17" max="17" width="49.42578125" style="75" customWidth="1"/>
    <col min="18" max="16384" width="9.140625" style="75"/>
  </cols>
  <sheetData>
    <row r="1" spans="1:14" ht="35.1" customHeight="1">
      <c r="A1" s="691" t="s">
        <v>1121</v>
      </c>
      <c r="B1" s="692"/>
      <c r="C1" s="692"/>
      <c r="D1" s="692"/>
      <c r="E1" s="692"/>
      <c r="F1" s="692"/>
      <c r="G1" s="692"/>
      <c r="H1" s="692"/>
      <c r="I1" s="692"/>
      <c r="J1" s="692"/>
      <c r="K1" s="692"/>
      <c r="L1" s="692"/>
      <c r="M1" s="692"/>
      <c r="N1" s="692"/>
    </row>
    <row r="2" spans="1:14" ht="35.1" customHeight="1">
      <c r="A2" s="761" t="s">
        <v>1122</v>
      </c>
      <c r="B2" s="761"/>
      <c r="C2" s="761"/>
      <c r="D2" s="761"/>
      <c r="E2" s="761"/>
      <c r="F2" s="761"/>
      <c r="G2" s="761"/>
      <c r="H2" s="761"/>
      <c r="I2" s="761"/>
      <c r="J2" s="761"/>
      <c r="K2" s="761"/>
      <c r="L2" s="761"/>
      <c r="M2" s="761"/>
      <c r="N2" s="761"/>
    </row>
    <row r="3" spans="1:14" ht="20.100000000000001" customHeight="1">
      <c r="A3" s="624" t="s">
        <v>814</v>
      </c>
      <c r="B3" s="624"/>
      <c r="C3" s="624"/>
      <c r="D3" s="625"/>
      <c r="E3" s="774">
        <v>2011</v>
      </c>
      <c r="F3" s="635"/>
      <c r="G3" s="635"/>
      <c r="H3" s="635"/>
      <c r="I3" s="636"/>
      <c r="J3" s="774">
        <f>+E3+1</f>
        <v>2012</v>
      </c>
      <c r="K3" s="635"/>
      <c r="L3" s="635"/>
      <c r="M3" s="635"/>
      <c r="N3" s="775"/>
    </row>
    <row r="4" spans="1:14" ht="90" customHeight="1">
      <c r="A4" s="626"/>
      <c r="B4" s="626"/>
      <c r="C4" s="626"/>
      <c r="D4" s="627"/>
      <c r="E4" s="109" t="s">
        <v>815</v>
      </c>
      <c r="F4" s="109" t="s">
        <v>466</v>
      </c>
      <c r="G4" s="109" t="s">
        <v>467</v>
      </c>
      <c r="H4" s="109" t="s">
        <v>604</v>
      </c>
      <c r="I4" s="109" t="s">
        <v>605</v>
      </c>
      <c r="J4" s="109" t="s">
        <v>815</v>
      </c>
      <c r="K4" s="109" t="s">
        <v>598</v>
      </c>
      <c r="L4" s="109" t="s">
        <v>597</v>
      </c>
      <c r="M4" s="109" t="s">
        <v>604</v>
      </c>
      <c r="N4" s="476" t="s">
        <v>605</v>
      </c>
    </row>
    <row r="5" spans="1:14" ht="27.95" customHeight="1">
      <c r="A5" s="773" t="s">
        <v>570</v>
      </c>
      <c r="B5" s="773"/>
      <c r="C5" s="773"/>
      <c r="D5" s="773"/>
      <c r="E5" s="77">
        <v>1446443</v>
      </c>
      <c r="F5" s="34">
        <v>31</v>
      </c>
      <c r="G5" s="34">
        <v>3</v>
      </c>
      <c r="H5" s="35">
        <f>+G5+F5</f>
        <v>34</v>
      </c>
      <c r="I5" s="318">
        <f>+(H5/E5)*100</f>
        <v>2.3505938360516105E-3</v>
      </c>
      <c r="J5" s="77">
        <v>1543433</v>
      </c>
      <c r="K5" s="34">
        <v>61</v>
      </c>
      <c r="L5" s="34">
        <v>1</v>
      </c>
      <c r="M5" s="35">
        <f>+L5+K5</f>
        <v>62</v>
      </c>
      <c r="N5" s="318">
        <f>+(M5/J5)*100</f>
        <v>4.0170192032955108E-3</v>
      </c>
    </row>
    <row r="6" spans="1:14" ht="27.95" customHeight="1">
      <c r="A6" s="773" t="s">
        <v>571</v>
      </c>
      <c r="B6" s="773"/>
      <c r="C6" s="773"/>
      <c r="D6" s="773"/>
      <c r="E6" s="81">
        <v>1824657</v>
      </c>
      <c r="F6" s="34">
        <v>7</v>
      </c>
      <c r="G6" s="34">
        <v>0</v>
      </c>
      <c r="H6" s="35">
        <f t="shared" ref="H6:H13" si="0">+G6+F6</f>
        <v>7</v>
      </c>
      <c r="I6" s="318">
        <f t="shared" ref="I6:I15" si="1">+(H6/E6)*100</f>
        <v>3.8363374595882951E-4</v>
      </c>
      <c r="J6" s="81">
        <v>1965065</v>
      </c>
      <c r="K6" s="34">
        <v>13</v>
      </c>
      <c r="L6" s="34">
        <v>0</v>
      </c>
      <c r="M6" s="35">
        <f t="shared" ref="M6:M13" si="2">+L6+K6</f>
        <v>13</v>
      </c>
      <c r="N6" s="318">
        <f t="shared" ref="N6:N15" si="3">+(M6/J6)*100</f>
        <v>6.6155572461979622E-4</v>
      </c>
    </row>
    <row r="7" spans="1:14" ht="27.95" customHeight="1">
      <c r="A7" s="773" t="s">
        <v>572</v>
      </c>
      <c r="B7" s="773"/>
      <c r="C7" s="773"/>
      <c r="D7" s="773"/>
      <c r="E7" s="81">
        <v>1658196</v>
      </c>
      <c r="F7" s="34">
        <v>28</v>
      </c>
      <c r="G7" s="34">
        <v>0</v>
      </c>
      <c r="H7" s="35">
        <f t="shared" si="0"/>
        <v>28</v>
      </c>
      <c r="I7" s="318">
        <f t="shared" si="1"/>
        <v>1.6885820494079108E-3</v>
      </c>
      <c r="J7" s="81">
        <v>1779095</v>
      </c>
      <c r="K7" s="34">
        <v>28</v>
      </c>
      <c r="L7" s="34">
        <v>1</v>
      </c>
      <c r="M7" s="35">
        <f t="shared" si="2"/>
        <v>29</v>
      </c>
      <c r="N7" s="318">
        <f t="shared" si="3"/>
        <v>1.6300422405773722E-3</v>
      </c>
    </row>
    <row r="8" spans="1:14" ht="27.95" customHeight="1">
      <c r="A8" s="773" t="s">
        <v>339</v>
      </c>
      <c r="B8" s="773"/>
      <c r="C8" s="773"/>
      <c r="D8" s="773"/>
      <c r="E8" s="81">
        <v>1928303</v>
      </c>
      <c r="F8" s="34">
        <v>25</v>
      </c>
      <c r="G8" s="34">
        <v>2</v>
      </c>
      <c r="H8" s="35">
        <f t="shared" si="0"/>
        <v>27</v>
      </c>
      <c r="I8" s="318">
        <f t="shared" si="1"/>
        <v>1.4001948863845567E-3</v>
      </c>
      <c r="J8" s="81">
        <v>2082432</v>
      </c>
      <c r="K8" s="34">
        <v>97</v>
      </c>
      <c r="L8" s="34">
        <v>0</v>
      </c>
      <c r="M8" s="35">
        <f t="shared" si="2"/>
        <v>97</v>
      </c>
      <c r="N8" s="318">
        <f t="shared" si="3"/>
        <v>4.6580152437150409E-3</v>
      </c>
    </row>
    <row r="9" spans="1:14" ht="27.95" customHeight="1">
      <c r="A9" s="773" t="s">
        <v>340</v>
      </c>
      <c r="B9" s="773"/>
      <c r="C9" s="773"/>
      <c r="D9" s="773"/>
      <c r="E9" s="81">
        <v>1063928</v>
      </c>
      <c r="F9" s="34">
        <v>103</v>
      </c>
      <c r="G9" s="34">
        <v>0</v>
      </c>
      <c r="H9" s="35">
        <f t="shared" si="0"/>
        <v>103</v>
      </c>
      <c r="I9" s="318">
        <f t="shared" si="1"/>
        <v>9.681106240271898E-3</v>
      </c>
      <c r="J9" s="81">
        <v>1163645</v>
      </c>
      <c r="K9" s="34">
        <v>60</v>
      </c>
      <c r="L9" s="34">
        <v>1</v>
      </c>
      <c r="M9" s="35">
        <f t="shared" si="2"/>
        <v>61</v>
      </c>
      <c r="N9" s="318">
        <f t="shared" si="3"/>
        <v>5.2421485934284083E-3</v>
      </c>
    </row>
    <row r="10" spans="1:14" ht="27.95" customHeight="1">
      <c r="A10" s="773" t="s">
        <v>341</v>
      </c>
      <c r="B10" s="773"/>
      <c r="C10" s="773"/>
      <c r="D10" s="773"/>
      <c r="E10" s="77">
        <v>1042986</v>
      </c>
      <c r="F10" s="34">
        <v>353</v>
      </c>
      <c r="G10" s="34">
        <v>1</v>
      </c>
      <c r="H10" s="35">
        <f t="shared" si="0"/>
        <v>354</v>
      </c>
      <c r="I10" s="318">
        <f t="shared" si="1"/>
        <v>3.3941011672256383E-2</v>
      </c>
      <c r="J10" s="77">
        <v>1117597</v>
      </c>
      <c r="K10" s="34">
        <v>76</v>
      </c>
      <c r="L10" s="34">
        <v>3</v>
      </c>
      <c r="M10" s="35">
        <f t="shared" si="2"/>
        <v>79</v>
      </c>
      <c r="N10" s="318">
        <f t="shared" si="3"/>
        <v>7.0687376576708781E-3</v>
      </c>
    </row>
    <row r="11" spans="1:14" ht="27.95" customHeight="1">
      <c r="A11" s="773" t="s">
        <v>342</v>
      </c>
      <c r="B11" s="773"/>
      <c r="C11" s="773"/>
      <c r="D11" s="773"/>
      <c r="E11" s="77">
        <v>302497</v>
      </c>
      <c r="F11" s="34">
        <v>15</v>
      </c>
      <c r="G11" s="34">
        <v>1</v>
      </c>
      <c r="H11" s="35">
        <f t="shared" si="0"/>
        <v>16</v>
      </c>
      <c r="I11" s="318">
        <f t="shared" si="1"/>
        <v>5.2893086543007034E-3</v>
      </c>
      <c r="J11" s="77">
        <v>326857</v>
      </c>
      <c r="K11" s="34">
        <v>9</v>
      </c>
      <c r="L11" s="34">
        <v>0</v>
      </c>
      <c r="M11" s="35">
        <f t="shared" si="2"/>
        <v>9</v>
      </c>
      <c r="N11" s="318">
        <f t="shared" si="3"/>
        <v>2.7534977069482982E-3</v>
      </c>
    </row>
    <row r="12" spans="1:14" ht="27.95" customHeight="1">
      <c r="A12" s="773" t="s">
        <v>343</v>
      </c>
      <c r="B12" s="773"/>
      <c r="C12" s="773"/>
      <c r="D12" s="773"/>
      <c r="E12" s="77">
        <v>788849</v>
      </c>
      <c r="F12" s="34">
        <v>73</v>
      </c>
      <c r="G12" s="34">
        <v>3</v>
      </c>
      <c r="H12" s="35">
        <f t="shared" si="0"/>
        <v>76</v>
      </c>
      <c r="I12" s="318">
        <f t="shared" si="1"/>
        <v>9.6342899591683583E-3</v>
      </c>
      <c r="J12" s="77">
        <v>851485</v>
      </c>
      <c r="K12" s="34">
        <v>28</v>
      </c>
      <c r="L12" s="34">
        <v>2</v>
      </c>
      <c r="M12" s="35">
        <f t="shared" si="2"/>
        <v>30</v>
      </c>
      <c r="N12" s="318">
        <f t="shared" si="3"/>
        <v>3.5232564284749589E-3</v>
      </c>
    </row>
    <row r="13" spans="1:14" ht="27.95" customHeight="1">
      <c r="A13" s="773" t="s">
        <v>587</v>
      </c>
      <c r="B13" s="773"/>
      <c r="C13" s="773"/>
      <c r="D13" s="773"/>
      <c r="E13" s="77">
        <v>513824</v>
      </c>
      <c r="F13" s="34">
        <v>41</v>
      </c>
      <c r="G13" s="34">
        <v>0</v>
      </c>
      <c r="H13" s="35">
        <f t="shared" si="0"/>
        <v>41</v>
      </c>
      <c r="I13" s="318">
        <f t="shared" si="1"/>
        <v>7.9793859375973091E-3</v>
      </c>
      <c r="J13" s="77">
        <v>557315</v>
      </c>
      <c r="K13" s="34">
        <v>4</v>
      </c>
      <c r="L13" s="34">
        <v>1</v>
      </c>
      <c r="M13" s="35">
        <f t="shared" si="2"/>
        <v>5</v>
      </c>
      <c r="N13" s="318">
        <f t="shared" si="3"/>
        <v>8.9715869840216022E-4</v>
      </c>
    </row>
    <row r="14" spans="1:14" ht="27.95" customHeight="1">
      <c r="A14" s="773" t="s">
        <v>588</v>
      </c>
      <c r="B14" s="773"/>
      <c r="C14" s="773"/>
      <c r="D14" s="773"/>
      <c r="E14" s="77">
        <v>461256</v>
      </c>
      <c r="F14" s="34">
        <v>11</v>
      </c>
      <c r="G14" s="34">
        <v>0</v>
      </c>
      <c r="H14" s="35">
        <f>+G14+F14</f>
        <v>11</v>
      </c>
      <c r="I14" s="318">
        <f t="shared" si="1"/>
        <v>2.3847928265431778E-3</v>
      </c>
      <c r="J14" s="77">
        <v>552696</v>
      </c>
      <c r="K14" s="34">
        <v>10</v>
      </c>
      <c r="L14" s="34">
        <v>0</v>
      </c>
      <c r="M14" s="35">
        <f>+L14+K14</f>
        <v>10</v>
      </c>
      <c r="N14" s="318">
        <f t="shared" si="3"/>
        <v>1.8093128953348674E-3</v>
      </c>
    </row>
    <row r="15" spans="1:14" ht="30" customHeight="1">
      <c r="A15" s="776" t="s">
        <v>816</v>
      </c>
      <c r="B15" s="776"/>
      <c r="C15" s="776"/>
      <c r="D15" s="776"/>
      <c r="E15" s="120">
        <f>SUM(E5:E14)</f>
        <v>11030939</v>
      </c>
      <c r="F15" s="120">
        <f>SUM(F5:F14)</f>
        <v>687</v>
      </c>
      <c r="G15" s="120">
        <f>SUM(G5:G14)</f>
        <v>10</v>
      </c>
      <c r="H15" s="120">
        <f>SUM(H5:H14)</f>
        <v>697</v>
      </c>
      <c r="I15" s="319">
        <f t="shared" si="1"/>
        <v>6.3185917354814493E-3</v>
      </c>
      <c r="J15" s="120">
        <f>SUM(J5:J14)</f>
        <v>11939620</v>
      </c>
      <c r="K15" s="120">
        <f>SUM(K5:K14)</f>
        <v>386</v>
      </c>
      <c r="L15" s="120">
        <f>SUM(L5:L14)</f>
        <v>9</v>
      </c>
      <c r="M15" s="120">
        <f>SUM(M5:M14)</f>
        <v>395</v>
      </c>
      <c r="N15" s="319">
        <f t="shared" si="3"/>
        <v>3.3083129948859348E-3</v>
      </c>
    </row>
    <row r="16" spans="1:14" ht="12.95" customHeight="1">
      <c r="A16" s="320"/>
      <c r="B16" s="320"/>
      <c r="C16" s="320"/>
      <c r="D16" s="320"/>
      <c r="E16" s="320"/>
      <c r="F16" s="321"/>
      <c r="G16" s="321"/>
      <c r="H16" s="321"/>
      <c r="I16" s="321"/>
      <c r="J16" s="321"/>
      <c r="K16" s="321"/>
      <c r="L16" s="321"/>
      <c r="M16" s="321"/>
      <c r="N16" s="92"/>
    </row>
    <row r="17" spans="1:17" s="85" customFormat="1" ht="12.6" customHeight="1">
      <c r="A17" s="75"/>
      <c r="B17" s="75"/>
      <c r="C17" s="75"/>
      <c r="D17" s="75"/>
      <c r="E17" s="75"/>
      <c r="F17" s="75"/>
      <c r="G17" s="75"/>
      <c r="H17" s="75"/>
      <c r="I17" s="75"/>
      <c r="J17" s="75"/>
      <c r="K17" s="75"/>
      <c r="L17" s="75"/>
      <c r="M17" s="75"/>
      <c r="N17" s="75"/>
      <c r="O17" s="75"/>
    </row>
    <row r="23" spans="1:17">
      <c r="Q23" s="568"/>
    </row>
  </sheetData>
  <mergeCells count="16">
    <mergeCell ref="A12:D12"/>
    <mergeCell ref="A13:D13"/>
    <mergeCell ref="A14:D14"/>
    <mergeCell ref="A15:D15"/>
    <mergeCell ref="A6:D6"/>
    <mergeCell ref="A7:D7"/>
    <mergeCell ref="A8:D8"/>
    <mergeCell ref="A9:D9"/>
    <mergeCell ref="A10:D10"/>
    <mergeCell ref="A11:D11"/>
    <mergeCell ref="A5:D5"/>
    <mergeCell ref="A1:N1"/>
    <mergeCell ref="A2:N2"/>
    <mergeCell ref="A3:D4"/>
    <mergeCell ref="E3:I3"/>
    <mergeCell ref="J3:N3"/>
  </mergeCells>
  <printOptions horizontalCentered="1" verticalCentered="1"/>
  <pageMargins left="0.35433070866141736" right="0.23622047244094491" top="0.39370078740157483" bottom="0.39370078740157483" header="0" footer="0"/>
  <pageSetup paperSize="9" scale="90" orientation="portrait" r:id="rId1"/>
  <headerFooter alignWithMargins="0"/>
  <ignoredErrors>
    <ignoredError sqref="A7" twoDigitTextYear="1"/>
    <ignoredError sqref="I15" formula="1"/>
  </ignoredErrors>
  <drawing r:id="rId2"/>
</worksheet>
</file>

<file path=xl/worksheets/sheet16.xml><?xml version="1.0" encoding="utf-8"?>
<worksheet xmlns="http://schemas.openxmlformats.org/spreadsheetml/2006/main" xmlns:r="http://schemas.openxmlformats.org/officeDocument/2006/relationships">
  <dimension ref="A1:O19"/>
  <sheetViews>
    <sheetView showGridLines="0" workbookViewId="0">
      <selection activeCell="M12" sqref="M12"/>
    </sheetView>
  </sheetViews>
  <sheetFormatPr defaultRowHeight="12.75"/>
  <cols>
    <col min="1" max="1" width="18" style="30" customWidth="1"/>
    <col min="2" max="2" width="11.140625" style="30" customWidth="1"/>
    <col min="3" max="8" width="12.7109375" style="30" customWidth="1"/>
    <col min="9" max="9" width="12.7109375" style="497" customWidth="1"/>
    <col min="10" max="10" width="9.140625" style="497"/>
    <col min="11" max="11" width="24.28515625" style="497" customWidth="1"/>
    <col min="12" max="16384" width="9.140625" style="30"/>
  </cols>
  <sheetData>
    <row r="1" spans="1:15" ht="35.1" customHeight="1">
      <c r="A1" s="777" t="s">
        <v>1123</v>
      </c>
      <c r="B1" s="778"/>
      <c r="C1" s="778"/>
      <c r="D1" s="778"/>
      <c r="E1" s="778"/>
      <c r="F1" s="778"/>
      <c r="G1" s="778"/>
      <c r="H1" s="778"/>
      <c r="I1" s="557"/>
    </row>
    <row r="2" spans="1:15" s="32" customFormat="1" ht="35.1" customHeight="1">
      <c r="A2" s="779" t="s">
        <v>1124</v>
      </c>
      <c r="B2" s="779"/>
      <c r="C2" s="779"/>
      <c r="D2" s="779"/>
      <c r="E2" s="779"/>
      <c r="F2" s="779"/>
      <c r="G2" s="779"/>
      <c r="H2" s="779"/>
      <c r="I2" s="558"/>
      <c r="J2" s="498"/>
      <c r="K2" s="498"/>
    </row>
    <row r="3" spans="1:15" s="32" customFormat="1" ht="24.75" customHeight="1">
      <c r="A3" s="784" t="s">
        <v>819</v>
      </c>
      <c r="B3" s="784"/>
      <c r="C3" s="780">
        <v>2012</v>
      </c>
      <c r="D3" s="781"/>
      <c r="E3" s="781"/>
      <c r="F3" s="781"/>
      <c r="G3" s="781"/>
      <c r="H3" s="781"/>
      <c r="I3" s="559"/>
      <c r="J3" s="498"/>
      <c r="K3" s="498"/>
    </row>
    <row r="4" spans="1:15" ht="30" customHeight="1">
      <c r="A4" s="785"/>
      <c r="B4" s="785"/>
      <c r="C4" s="782" t="s">
        <v>820</v>
      </c>
      <c r="D4" s="782"/>
      <c r="E4" s="782"/>
      <c r="F4" s="787" t="s">
        <v>821</v>
      </c>
      <c r="G4" s="788"/>
      <c r="H4" s="788"/>
      <c r="I4" s="560"/>
    </row>
    <row r="5" spans="1:15" ht="32.25" customHeight="1">
      <c r="A5" s="786"/>
      <c r="B5" s="786"/>
      <c r="C5" s="109" t="s">
        <v>598</v>
      </c>
      <c r="D5" s="109" t="s">
        <v>597</v>
      </c>
      <c r="E5" s="109" t="s">
        <v>468</v>
      </c>
      <c r="F5" s="109" t="s">
        <v>598</v>
      </c>
      <c r="G5" s="109" t="s">
        <v>597</v>
      </c>
      <c r="H5" s="276" t="s">
        <v>468</v>
      </c>
      <c r="I5" s="561"/>
    </row>
    <row r="6" spans="1:15" ht="32.1" customHeight="1">
      <c r="A6" s="783" t="s">
        <v>1082</v>
      </c>
      <c r="B6" s="783"/>
      <c r="C6" s="101">
        <v>340</v>
      </c>
      <c r="D6" s="101">
        <v>17</v>
      </c>
      <c r="E6" s="404">
        <f>C6+D6</f>
        <v>357</v>
      </c>
      <c r="F6" s="101">
        <v>0</v>
      </c>
      <c r="G6" s="101">
        <v>0</v>
      </c>
      <c r="H6" s="404">
        <f>F6+G6</f>
        <v>0</v>
      </c>
      <c r="I6" s="562">
        <f>C6+F6</f>
        <v>340</v>
      </c>
      <c r="J6" s="562">
        <f>D6+G6</f>
        <v>17</v>
      </c>
      <c r="K6" s="556" t="s">
        <v>1091</v>
      </c>
      <c r="L6" s="556"/>
      <c r="M6" s="556"/>
      <c r="N6" s="556"/>
      <c r="O6" s="556"/>
    </row>
    <row r="7" spans="1:15" ht="32.1" customHeight="1">
      <c r="A7" s="783" t="s">
        <v>1083</v>
      </c>
      <c r="B7" s="783"/>
      <c r="C7" s="101">
        <v>1597</v>
      </c>
      <c r="D7" s="101">
        <v>95</v>
      </c>
      <c r="E7" s="404">
        <f t="shared" ref="E7:E14" si="0">C7+D7</f>
        <v>1692</v>
      </c>
      <c r="F7" s="101">
        <v>0</v>
      </c>
      <c r="G7" s="101">
        <v>0</v>
      </c>
      <c r="H7" s="404">
        <f t="shared" ref="H7:H14" si="1">F7+G7</f>
        <v>0</v>
      </c>
      <c r="I7" s="562">
        <f t="shared" ref="I7:I14" si="2">C7+F7</f>
        <v>1597</v>
      </c>
      <c r="J7" s="562">
        <f t="shared" ref="J7:J14" si="3">D7+G7</f>
        <v>95</v>
      </c>
      <c r="K7" s="556" t="s">
        <v>1092</v>
      </c>
      <c r="L7" s="556"/>
      <c r="M7" s="556"/>
      <c r="N7" s="556"/>
      <c r="O7" s="556"/>
    </row>
    <row r="8" spans="1:15" ht="32.1" customHeight="1">
      <c r="A8" s="783" t="s">
        <v>1084</v>
      </c>
      <c r="B8" s="783"/>
      <c r="C8" s="101">
        <v>4763</v>
      </c>
      <c r="D8" s="101">
        <v>409</v>
      </c>
      <c r="E8" s="404">
        <f t="shared" si="0"/>
        <v>5172</v>
      </c>
      <c r="F8" s="101">
        <v>3</v>
      </c>
      <c r="G8" s="101">
        <v>0</v>
      </c>
      <c r="H8" s="404">
        <f t="shared" si="1"/>
        <v>3</v>
      </c>
      <c r="I8" s="562">
        <f t="shared" si="2"/>
        <v>4766</v>
      </c>
      <c r="J8" s="562">
        <f t="shared" si="3"/>
        <v>409</v>
      </c>
      <c r="K8" s="556" t="s">
        <v>1093</v>
      </c>
      <c r="L8" s="556"/>
      <c r="M8" s="556"/>
      <c r="N8" s="556"/>
      <c r="O8" s="556"/>
    </row>
    <row r="9" spans="1:15" ht="32.1" customHeight="1">
      <c r="A9" s="783" t="s">
        <v>1085</v>
      </c>
      <c r="B9" s="783"/>
      <c r="C9" s="101">
        <v>8757</v>
      </c>
      <c r="D9" s="101">
        <v>872</v>
      </c>
      <c r="E9" s="404">
        <f t="shared" si="0"/>
        <v>9629</v>
      </c>
      <c r="F9" s="101">
        <v>21</v>
      </c>
      <c r="G9" s="101">
        <v>1</v>
      </c>
      <c r="H9" s="404">
        <f t="shared" si="1"/>
        <v>22</v>
      </c>
      <c r="I9" s="562">
        <f t="shared" si="2"/>
        <v>8778</v>
      </c>
      <c r="J9" s="562">
        <f t="shared" si="3"/>
        <v>873</v>
      </c>
      <c r="K9" s="556" t="s">
        <v>1094</v>
      </c>
      <c r="L9" s="556"/>
      <c r="M9" s="556"/>
      <c r="N9" s="556"/>
      <c r="O9" s="556"/>
    </row>
    <row r="10" spans="1:15" ht="32.1" customHeight="1">
      <c r="A10" s="783" t="s">
        <v>1086</v>
      </c>
      <c r="B10" s="783"/>
      <c r="C10" s="101">
        <v>17662</v>
      </c>
      <c r="D10" s="101">
        <v>1625</v>
      </c>
      <c r="E10" s="404">
        <f t="shared" si="0"/>
        <v>19287</v>
      </c>
      <c r="F10" s="101">
        <v>32</v>
      </c>
      <c r="G10" s="101">
        <v>5</v>
      </c>
      <c r="H10" s="404">
        <f t="shared" si="1"/>
        <v>37</v>
      </c>
      <c r="I10" s="562">
        <f t="shared" si="2"/>
        <v>17694</v>
      </c>
      <c r="J10" s="562">
        <f t="shared" si="3"/>
        <v>1630</v>
      </c>
      <c r="K10" s="556" t="s">
        <v>1095</v>
      </c>
      <c r="L10" s="556"/>
      <c r="M10" s="556"/>
      <c r="N10" s="556"/>
      <c r="O10" s="556"/>
    </row>
    <row r="11" spans="1:15" ht="32.1" customHeight="1">
      <c r="A11" s="783" t="s">
        <v>1087</v>
      </c>
      <c r="B11" s="783"/>
      <c r="C11" s="101">
        <v>10053</v>
      </c>
      <c r="D11" s="101">
        <v>909</v>
      </c>
      <c r="E11" s="404">
        <f t="shared" si="0"/>
        <v>10962</v>
      </c>
      <c r="F11" s="101">
        <v>19</v>
      </c>
      <c r="G11" s="101">
        <v>0</v>
      </c>
      <c r="H11" s="404">
        <f t="shared" si="1"/>
        <v>19</v>
      </c>
      <c r="I11" s="562">
        <f t="shared" si="2"/>
        <v>10072</v>
      </c>
      <c r="J11" s="562">
        <f t="shared" si="3"/>
        <v>909</v>
      </c>
      <c r="K11" s="556" t="s">
        <v>1096</v>
      </c>
      <c r="L11" s="556"/>
      <c r="M11" s="556"/>
      <c r="N11" s="556"/>
      <c r="O11" s="556"/>
    </row>
    <row r="12" spans="1:15" ht="32.1" customHeight="1">
      <c r="A12" s="783" t="s">
        <v>1088</v>
      </c>
      <c r="B12" s="783"/>
      <c r="C12" s="101">
        <v>12761</v>
      </c>
      <c r="D12" s="101">
        <v>1037</v>
      </c>
      <c r="E12" s="404">
        <f t="shared" si="0"/>
        <v>13798</v>
      </c>
      <c r="F12" s="101">
        <v>39</v>
      </c>
      <c r="G12" s="101">
        <v>1</v>
      </c>
      <c r="H12" s="404">
        <f t="shared" si="1"/>
        <v>40</v>
      </c>
      <c r="I12" s="562">
        <f t="shared" si="2"/>
        <v>12800</v>
      </c>
      <c r="J12" s="562">
        <f t="shared" si="3"/>
        <v>1038</v>
      </c>
      <c r="K12" s="556" t="s">
        <v>1097</v>
      </c>
      <c r="L12" s="556"/>
      <c r="M12" s="556"/>
      <c r="N12" s="556"/>
      <c r="O12" s="556"/>
    </row>
    <row r="13" spans="1:15" ht="32.1" customHeight="1">
      <c r="A13" s="783" t="s">
        <v>1089</v>
      </c>
      <c r="B13" s="783"/>
      <c r="C13" s="101">
        <v>7939</v>
      </c>
      <c r="D13" s="101">
        <v>509</v>
      </c>
      <c r="E13" s="404">
        <f t="shared" si="0"/>
        <v>8448</v>
      </c>
      <c r="F13" s="101">
        <v>58</v>
      </c>
      <c r="G13" s="101">
        <v>0</v>
      </c>
      <c r="H13" s="404">
        <f t="shared" si="1"/>
        <v>58</v>
      </c>
      <c r="I13" s="562">
        <f t="shared" si="2"/>
        <v>7997</v>
      </c>
      <c r="J13" s="562">
        <f t="shared" si="3"/>
        <v>509</v>
      </c>
      <c r="K13" s="556" t="s">
        <v>1098</v>
      </c>
      <c r="L13" s="556"/>
      <c r="M13" s="556"/>
      <c r="N13" s="556"/>
      <c r="O13" s="556"/>
    </row>
    <row r="14" spans="1:15" ht="32.1" customHeight="1">
      <c r="A14" s="783" t="s">
        <v>1090</v>
      </c>
      <c r="B14" s="783"/>
      <c r="C14" s="101">
        <v>5218</v>
      </c>
      <c r="D14" s="101">
        <v>308</v>
      </c>
      <c r="E14" s="404">
        <f t="shared" si="0"/>
        <v>5526</v>
      </c>
      <c r="F14" s="101">
        <v>214</v>
      </c>
      <c r="G14" s="101">
        <v>2</v>
      </c>
      <c r="H14" s="404">
        <f t="shared" si="1"/>
        <v>216</v>
      </c>
      <c r="I14" s="562">
        <f t="shared" si="2"/>
        <v>5432</v>
      </c>
      <c r="J14" s="562">
        <f t="shared" si="3"/>
        <v>310</v>
      </c>
      <c r="K14" s="556" t="s">
        <v>1099</v>
      </c>
      <c r="L14" s="556"/>
      <c r="M14" s="556"/>
      <c r="N14" s="556"/>
      <c r="O14" s="556"/>
    </row>
    <row r="15" spans="1:15" ht="32.1" customHeight="1">
      <c r="A15" s="789" t="s">
        <v>810</v>
      </c>
      <c r="B15" s="789"/>
      <c r="C15" s="405">
        <f t="shared" ref="C15:H15" si="4">SUM(C6:C14)</f>
        <v>69090</v>
      </c>
      <c r="D15" s="405">
        <f t="shared" si="4"/>
        <v>5781</v>
      </c>
      <c r="E15" s="405">
        <f t="shared" si="4"/>
        <v>74871</v>
      </c>
      <c r="F15" s="405">
        <f t="shared" si="4"/>
        <v>386</v>
      </c>
      <c r="G15" s="405">
        <f t="shared" si="4"/>
        <v>9</v>
      </c>
      <c r="H15" s="405">
        <f t="shared" si="4"/>
        <v>395</v>
      </c>
      <c r="I15" s="563"/>
      <c r="L15" s="497"/>
      <c r="M15" s="497"/>
      <c r="N15" s="497"/>
      <c r="O15" s="497"/>
    </row>
    <row r="19" spans="3:9">
      <c r="C19" s="67"/>
      <c r="D19" s="67"/>
      <c r="E19" s="67"/>
      <c r="F19" s="67"/>
      <c r="G19" s="67"/>
      <c r="H19" s="67"/>
      <c r="I19" s="564"/>
    </row>
  </sheetData>
  <mergeCells count="16">
    <mergeCell ref="A15:B15"/>
    <mergeCell ref="A8:B8"/>
    <mergeCell ref="A9:B9"/>
    <mergeCell ref="A10:B10"/>
    <mergeCell ref="A11:B11"/>
    <mergeCell ref="A13:B13"/>
    <mergeCell ref="A14:B14"/>
    <mergeCell ref="A12:B12"/>
    <mergeCell ref="A1:H1"/>
    <mergeCell ref="A2:H2"/>
    <mergeCell ref="C3:H3"/>
    <mergeCell ref="C4:E4"/>
    <mergeCell ref="A7:B7"/>
    <mergeCell ref="A3:B5"/>
    <mergeCell ref="F4:H4"/>
    <mergeCell ref="A6:B6"/>
  </mergeCells>
  <phoneticPr fontId="8" type="noConversion"/>
  <printOptions horizontalCentered="1" verticalCentered="1" gridLinesSet="0"/>
  <pageMargins left="0" right="0" top="0" bottom="0" header="0" footer="0"/>
  <pageSetup paperSize="9" scale="95" orientation="portrait" r:id="rId1"/>
  <headerFooter alignWithMargins="0"/>
  <drawing r:id="rId2"/>
</worksheet>
</file>

<file path=xl/worksheets/sheet17.xml><?xml version="1.0" encoding="utf-8"?>
<worksheet xmlns="http://schemas.openxmlformats.org/spreadsheetml/2006/main" xmlns:r="http://schemas.openxmlformats.org/officeDocument/2006/relationships">
  <dimension ref="A1:O35"/>
  <sheetViews>
    <sheetView showGridLines="0" topLeftCell="A16" workbookViewId="0">
      <selection activeCell="M49" sqref="M49"/>
    </sheetView>
  </sheetViews>
  <sheetFormatPr defaultRowHeight="12.75"/>
  <cols>
    <col min="1" max="1" width="8.7109375" style="75" customWidth="1"/>
    <col min="2" max="4" width="5.7109375" style="75" customWidth="1"/>
    <col min="5" max="10" width="12.7109375" style="75" customWidth="1"/>
    <col min="11" max="11" width="6" style="75" bestFit="1" customWidth="1"/>
    <col min="12" max="12" width="7.140625" style="75" bestFit="1" customWidth="1"/>
    <col min="13" max="13" width="7.85546875" style="75" bestFit="1" customWidth="1"/>
    <col min="14" max="14" width="8.7109375" style="75" customWidth="1"/>
    <col min="15" max="16384" width="9.140625" style="75"/>
  </cols>
  <sheetData>
    <row r="1" spans="1:15" ht="36" customHeight="1">
      <c r="A1" s="691" t="s">
        <v>769</v>
      </c>
      <c r="B1" s="790"/>
      <c r="C1" s="790"/>
      <c r="D1" s="790"/>
      <c r="E1" s="790"/>
      <c r="F1" s="790"/>
      <c r="G1" s="790"/>
      <c r="H1" s="790"/>
      <c r="I1" s="790"/>
      <c r="J1" s="790"/>
      <c r="K1" s="398"/>
      <c r="L1" s="398"/>
      <c r="M1" s="398"/>
      <c r="N1" s="92"/>
    </row>
    <row r="2" spans="1:15" ht="27.75" customHeight="1">
      <c r="A2" s="761" t="s">
        <v>770</v>
      </c>
      <c r="B2" s="791"/>
      <c r="C2" s="791"/>
      <c r="D2" s="791"/>
      <c r="E2" s="791"/>
      <c r="F2" s="791"/>
      <c r="G2" s="791"/>
      <c r="H2" s="791"/>
      <c r="I2" s="791"/>
      <c r="J2" s="791"/>
      <c r="K2" s="802"/>
      <c r="L2" s="803"/>
      <c r="M2" s="803"/>
      <c r="N2" s="92"/>
    </row>
    <row r="3" spans="1:15" ht="20.100000000000001" customHeight="1">
      <c r="A3" s="718" t="s">
        <v>606</v>
      </c>
      <c r="B3" s="799" t="s">
        <v>607</v>
      </c>
      <c r="C3" s="717"/>
      <c r="D3" s="718"/>
      <c r="E3" s="723">
        <v>2011</v>
      </c>
      <c r="F3" s="724"/>
      <c r="G3" s="796"/>
      <c r="H3" s="723">
        <f>+E3+1</f>
        <v>2012</v>
      </c>
      <c r="I3" s="724"/>
      <c r="J3" s="724"/>
      <c r="N3" s="84"/>
    </row>
    <row r="4" spans="1:15" ht="20.100000000000001" customHeight="1">
      <c r="A4" s="792"/>
      <c r="B4" s="800"/>
      <c r="C4" s="719"/>
      <c r="D4" s="720"/>
      <c r="E4" s="477" t="s">
        <v>34</v>
      </c>
      <c r="F4" s="477" t="s">
        <v>33</v>
      </c>
      <c r="G4" s="477" t="s">
        <v>35</v>
      </c>
      <c r="H4" s="477" t="s">
        <v>34</v>
      </c>
      <c r="I4" s="477" t="s">
        <v>33</v>
      </c>
      <c r="J4" s="478" t="s">
        <v>35</v>
      </c>
      <c r="N4" s="84"/>
    </row>
    <row r="5" spans="1:15" ht="20.100000000000001" customHeight="1">
      <c r="A5" s="793"/>
      <c r="B5" s="801"/>
      <c r="C5" s="721"/>
      <c r="D5" s="722"/>
      <c r="E5" s="414" t="s">
        <v>562</v>
      </c>
      <c r="F5" s="414" t="s">
        <v>561</v>
      </c>
      <c r="G5" s="414" t="s">
        <v>560</v>
      </c>
      <c r="H5" s="414" t="s">
        <v>562</v>
      </c>
      <c r="I5" s="414" t="s">
        <v>561</v>
      </c>
      <c r="J5" s="494" t="s">
        <v>560</v>
      </c>
      <c r="N5" s="84"/>
    </row>
    <row r="6" spans="1:15" ht="17.100000000000001" customHeight="1">
      <c r="A6" s="322" t="s">
        <v>81</v>
      </c>
      <c r="B6" s="323">
        <v>0</v>
      </c>
      <c r="C6" s="323">
        <v>4.0972222222222222E-2</v>
      </c>
      <c r="D6" s="324" t="s">
        <v>82</v>
      </c>
      <c r="E6" s="505">
        <v>527</v>
      </c>
      <c r="F6" s="505">
        <v>47</v>
      </c>
      <c r="G6" s="506">
        <f t="shared" ref="G6:G30" si="0">+F6+E6</f>
        <v>574</v>
      </c>
      <c r="H6" s="505">
        <v>1095</v>
      </c>
      <c r="I6" s="505">
        <v>82</v>
      </c>
      <c r="J6" s="506">
        <f t="shared" ref="J6:J30" si="1">+I6+H6</f>
        <v>1177</v>
      </c>
      <c r="K6" s="85"/>
      <c r="L6" s="85"/>
      <c r="M6" s="85"/>
      <c r="N6" s="85"/>
      <c r="O6" s="85"/>
    </row>
    <row r="7" spans="1:15" ht="17.100000000000001" customHeight="1">
      <c r="A7" s="322" t="s">
        <v>576</v>
      </c>
      <c r="B7" s="323">
        <v>4.1666666666666664E-2</v>
      </c>
      <c r="C7" s="323">
        <v>8.2638888888888887E-2</v>
      </c>
      <c r="D7" s="324" t="s">
        <v>82</v>
      </c>
      <c r="E7" s="505">
        <v>1645</v>
      </c>
      <c r="F7" s="505">
        <v>119</v>
      </c>
      <c r="G7" s="506">
        <f t="shared" si="0"/>
        <v>1764</v>
      </c>
      <c r="H7" s="505">
        <v>2399</v>
      </c>
      <c r="I7" s="505">
        <v>374</v>
      </c>
      <c r="J7" s="506">
        <f t="shared" si="1"/>
        <v>2773</v>
      </c>
      <c r="K7" s="85"/>
      <c r="L7" s="85"/>
      <c r="M7" s="85"/>
      <c r="N7" s="85"/>
      <c r="O7" s="85"/>
    </row>
    <row r="8" spans="1:15" ht="17.100000000000001" customHeight="1">
      <c r="A8" s="322" t="s">
        <v>577</v>
      </c>
      <c r="B8" s="323">
        <v>8.3333333333333329E-2</v>
      </c>
      <c r="C8" s="323">
        <v>0.12430555555555556</v>
      </c>
      <c r="D8" s="324" t="s">
        <v>82</v>
      </c>
      <c r="E8" s="505">
        <v>1657</v>
      </c>
      <c r="F8" s="505">
        <v>82</v>
      </c>
      <c r="G8" s="506">
        <f t="shared" si="0"/>
        <v>1739</v>
      </c>
      <c r="H8" s="505">
        <v>1055</v>
      </c>
      <c r="I8" s="505">
        <v>76</v>
      </c>
      <c r="J8" s="506">
        <f t="shared" si="1"/>
        <v>1131</v>
      </c>
      <c r="K8" s="85"/>
      <c r="L8" s="85"/>
      <c r="M8" s="85"/>
      <c r="N8" s="85"/>
      <c r="O8" s="85"/>
    </row>
    <row r="9" spans="1:15" s="85" customFormat="1" ht="17.100000000000001" customHeight="1">
      <c r="A9" s="322" t="s">
        <v>578</v>
      </c>
      <c r="B9" s="323">
        <v>0.125</v>
      </c>
      <c r="C9" s="323">
        <v>0.16597222222222222</v>
      </c>
      <c r="D9" s="324" t="s">
        <v>82</v>
      </c>
      <c r="E9" s="505">
        <v>1244</v>
      </c>
      <c r="F9" s="505">
        <v>56</v>
      </c>
      <c r="G9" s="506">
        <f t="shared" si="0"/>
        <v>1300</v>
      </c>
      <c r="H9" s="505">
        <v>1029</v>
      </c>
      <c r="I9" s="505">
        <v>84</v>
      </c>
      <c r="J9" s="506">
        <f t="shared" si="1"/>
        <v>1113</v>
      </c>
    </row>
    <row r="10" spans="1:15" s="85" customFormat="1" ht="17.100000000000001" customHeight="1">
      <c r="A10" s="322" t="s">
        <v>579</v>
      </c>
      <c r="B10" s="323">
        <v>0.16666666666666666</v>
      </c>
      <c r="C10" s="323">
        <v>0.2076388888888889</v>
      </c>
      <c r="D10" s="324" t="s">
        <v>82</v>
      </c>
      <c r="E10" s="505">
        <v>1030</v>
      </c>
      <c r="F10" s="505">
        <v>62</v>
      </c>
      <c r="G10" s="506">
        <f t="shared" si="0"/>
        <v>1092</v>
      </c>
      <c r="H10" s="505">
        <v>924</v>
      </c>
      <c r="I10" s="505">
        <v>65</v>
      </c>
      <c r="J10" s="506">
        <f t="shared" si="1"/>
        <v>989</v>
      </c>
    </row>
    <row r="11" spans="1:15" s="85" customFormat="1" ht="17.100000000000001" customHeight="1">
      <c r="A11" s="322" t="s">
        <v>580</v>
      </c>
      <c r="B11" s="323">
        <v>0.20833333333333334</v>
      </c>
      <c r="C11" s="323">
        <v>0.24930555555555556</v>
      </c>
      <c r="D11" s="324" t="s">
        <v>82</v>
      </c>
      <c r="E11" s="505">
        <v>1029</v>
      </c>
      <c r="F11" s="505">
        <v>69</v>
      </c>
      <c r="G11" s="506">
        <f t="shared" si="0"/>
        <v>1098</v>
      </c>
      <c r="H11" s="505">
        <v>967</v>
      </c>
      <c r="I11" s="505">
        <v>98</v>
      </c>
      <c r="J11" s="506">
        <f t="shared" si="1"/>
        <v>1065</v>
      </c>
    </row>
    <row r="12" spans="1:15" s="85" customFormat="1" ht="17.100000000000001" customHeight="1">
      <c r="A12" s="322" t="s">
        <v>581</v>
      </c>
      <c r="B12" s="323">
        <v>0.25</v>
      </c>
      <c r="C12" s="323">
        <v>0.29097222222222224</v>
      </c>
      <c r="D12" s="324" t="s">
        <v>82</v>
      </c>
      <c r="E12" s="505">
        <v>1172</v>
      </c>
      <c r="F12" s="505">
        <v>73</v>
      </c>
      <c r="G12" s="506">
        <f t="shared" si="0"/>
        <v>1245</v>
      </c>
      <c r="H12" s="505">
        <v>1016</v>
      </c>
      <c r="I12" s="505">
        <v>97</v>
      </c>
      <c r="J12" s="506">
        <f t="shared" si="1"/>
        <v>1113</v>
      </c>
    </row>
    <row r="13" spans="1:15" s="85" customFormat="1" ht="17.100000000000001" customHeight="1">
      <c r="A13" s="322" t="s">
        <v>582</v>
      </c>
      <c r="B13" s="323">
        <v>0.29166666666666669</v>
      </c>
      <c r="C13" s="323">
        <v>0.33263888888888887</v>
      </c>
      <c r="D13" s="324" t="s">
        <v>82</v>
      </c>
      <c r="E13" s="505">
        <v>1319</v>
      </c>
      <c r="F13" s="505">
        <v>153</v>
      </c>
      <c r="G13" s="506">
        <f t="shared" si="0"/>
        <v>1472</v>
      </c>
      <c r="H13" s="505">
        <v>1547</v>
      </c>
      <c r="I13" s="505">
        <v>181</v>
      </c>
      <c r="J13" s="506">
        <f t="shared" si="1"/>
        <v>1728</v>
      </c>
    </row>
    <row r="14" spans="1:15" s="85" customFormat="1" ht="17.100000000000001" customHeight="1">
      <c r="A14" s="322" t="s">
        <v>583</v>
      </c>
      <c r="B14" s="323">
        <v>0.33333333333333331</v>
      </c>
      <c r="C14" s="323">
        <v>0.3743055555555555</v>
      </c>
      <c r="D14" s="324" t="s">
        <v>82</v>
      </c>
      <c r="E14" s="505">
        <v>3818</v>
      </c>
      <c r="F14" s="505">
        <v>276</v>
      </c>
      <c r="G14" s="506">
        <f t="shared" si="0"/>
        <v>4094</v>
      </c>
      <c r="H14" s="505">
        <v>6127</v>
      </c>
      <c r="I14" s="505">
        <v>499</v>
      </c>
      <c r="J14" s="506">
        <f t="shared" si="1"/>
        <v>6626</v>
      </c>
    </row>
    <row r="15" spans="1:15" s="85" customFormat="1" ht="17.100000000000001" customHeight="1">
      <c r="A15" s="322" t="s">
        <v>584</v>
      </c>
      <c r="B15" s="323">
        <v>0.375</v>
      </c>
      <c r="C15" s="323">
        <v>0.41597222222222219</v>
      </c>
      <c r="D15" s="324" t="s">
        <v>82</v>
      </c>
      <c r="E15" s="505">
        <v>4919</v>
      </c>
      <c r="F15" s="505">
        <v>286</v>
      </c>
      <c r="G15" s="506">
        <f t="shared" si="0"/>
        <v>5205</v>
      </c>
      <c r="H15" s="505">
        <v>5212</v>
      </c>
      <c r="I15" s="505">
        <v>423</v>
      </c>
      <c r="J15" s="506">
        <f t="shared" si="1"/>
        <v>5635</v>
      </c>
    </row>
    <row r="16" spans="1:15" s="85" customFormat="1" ht="17.100000000000001" customHeight="1">
      <c r="A16" s="322">
        <v>10</v>
      </c>
      <c r="B16" s="323">
        <v>0.41666666666666669</v>
      </c>
      <c r="C16" s="323">
        <v>0.45763888888888887</v>
      </c>
      <c r="D16" s="324" t="s">
        <v>82</v>
      </c>
      <c r="E16" s="505">
        <v>6192</v>
      </c>
      <c r="F16" s="505">
        <v>353</v>
      </c>
      <c r="G16" s="506">
        <f t="shared" si="0"/>
        <v>6545</v>
      </c>
      <c r="H16" s="505">
        <v>6208</v>
      </c>
      <c r="I16" s="505">
        <v>442</v>
      </c>
      <c r="J16" s="506">
        <f t="shared" si="1"/>
        <v>6650</v>
      </c>
    </row>
    <row r="17" spans="1:10" s="85" customFormat="1" ht="17.100000000000001" customHeight="1">
      <c r="A17" s="322">
        <f t="shared" ref="A17:A29" si="2">+A16+1</f>
        <v>11</v>
      </c>
      <c r="B17" s="323">
        <v>0.45833333333333331</v>
      </c>
      <c r="C17" s="323">
        <v>0.4993055555555555</v>
      </c>
      <c r="D17" s="324" t="s">
        <v>82</v>
      </c>
      <c r="E17" s="505">
        <v>5987</v>
      </c>
      <c r="F17" s="505">
        <v>380</v>
      </c>
      <c r="G17" s="506">
        <f t="shared" si="0"/>
        <v>6367</v>
      </c>
      <c r="H17" s="505">
        <v>6493</v>
      </c>
      <c r="I17" s="505">
        <v>431</v>
      </c>
      <c r="J17" s="506">
        <f t="shared" si="1"/>
        <v>6924</v>
      </c>
    </row>
    <row r="18" spans="1:10" s="85" customFormat="1" ht="17.100000000000001" customHeight="1">
      <c r="A18" s="322">
        <f t="shared" si="2"/>
        <v>12</v>
      </c>
      <c r="B18" s="323">
        <v>0.5</v>
      </c>
      <c r="C18" s="323">
        <v>0.54097222222222219</v>
      </c>
      <c r="D18" s="324" t="s">
        <v>82</v>
      </c>
      <c r="E18" s="505">
        <v>3894</v>
      </c>
      <c r="F18" s="505">
        <v>294</v>
      </c>
      <c r="G18" s="506">
        <f t="shared" si="0"/>
        <v>4188</v>
      </c>
      <c r="H18" s="505">
        <v>4779</v>
      </c>
      <c r="I18" s="505">
        <v>545</v>
      </c>
      <c r="J18" s="506">
        <f t="shared" si="1"/>
        <v>5324</v>
      </c>
    </row>
    <row r="19" spans="1:10" s="85" customFormat="1" ht="17.100000000000001" customHeight="1">
      <c r="A19" s="322">
        <f t="shared" si="2"/>
        <v>13</v>
      </c>
      <c r="B19" s="323">
        <v>0.54166666666666663</v>
      </c>
      <c r="C19" s="323">
        <v>0.58263888888888882</v>
      </c>
      <c r="D19" s="324" t="s">
        <v>82</v>
      </c>
      <c r="E19" s="505">
        <v>3433</v>
      </c>
      <c r="F19" s="505">
        <v>233</v>
      </c>
      <c r="G19" s="506">
        <f t="shared" si="0"/>
        <v>3666</v>
      </c>
      <c r="H19" s="505">
        <v>4146</v>
      </c>
      <c r="I19" s="505">
        <v>344</v>
      </c>
      <c r="J19" s="506">
        <f t="shared" si="1"/>
        <v>4490</v>
      </c>
    </row>
    <row r="20" spans="1:10" s="85" customFormat="1" ht="17.100000000000001" customHeight="1">
      <c r="A20" s="322">
        <f t="shared" si="2"/>
        <v>14</v>
      </c>
      <c r="B20" s="323">
        <v>0.58333333333333337</v>
      </c>
      <c r="C20" s="323">
        <v>0.62430555555555556</v>
      </c>
      <c r="D20" s="324" t="s">
        <v>82</v>
      </c>
      <c r="E20" s="505">
        <v>5186</v>
      </c>
      <c r="F20" s="505">
        <v>295</v>
      </c>
      <c r="G20" s="506">
        <f t="shared" si="0"/>
        <v>5481</v>
      </c>
      <c r="H20" s="505">
        <v>5266</v>
      </c>
      <c r="I20" s="505">
        <v>385</v>
      </c>
      <c r="J20" s="506">
        <f t="shared" si="1"/>
        <v>5651</v>
      </c>
    </row>
    <row r="21" spans="1:10" s="85" customFormat="1" ht="17.100000000000001" customHeight="1">
      <c r="A21" s="322">
        <f t="shared" si="2"/>
        <v>15</v>
      </c>
      <c r="B21" s="323">
        <v>0.625</v>
      </c>
      <c r="C21" s="323">
        <v>0.66597222222222219</v>
      </c>
      <c r="D21" s="324" t="s">
        <v>82</v>
      </c>
      <c r="E21" s="505">
        <v>5667</v>
      </c>
      <c r="F21" s="505">
        <v>306</v>
      </c>
      <c r="G21" s="506">
        <f t="shared" si="0"/>
        <v>5973</v>
      </c>
      <c r="H21" s="505">
        <v>5009</v>
      </c>
      <c r="I21" s="505">
        <v>337</v>
      </c>
      <c r="J21" s="506">
        <f t="shared" si="1"/>
        <v>5346</v>
      </c>
    </row>
    <row r="22" spans="1:10" s="85" customFormat="1" ht="17.100000000000001" customHeight="1">
      <c r="A22" s="322">
        <f t="shared" si="2"/>
        <v>16</v>
      </c>
      <c r="B22" s="323">
        <v>0.66666666666666663</v>
      </c>
      <c r="C22" s="323">
        <v>0.70763888888888893</v>
      </c>
      <c r="D22" s="324" t="s">
        <v>82</v>
      </c>
      <c r="E22" s="505">
        <v>3917</v>
      </c>
      <c r="F22" s="505">
        <v>275</v>
      </c>
      <c r="G22" s="506">
        <f t="shared" si="0"/>
        <v>4192</v>
      </c>
      <c r="H22" s="505">
        <v>4188</v>
      </c>
      <c r="I22" s="505">
        <v>313</v>
      </c>
      <c r="J22" s="506">
        <f t="shared" si="1"/>
        <v>4501</v>
      </c>
    </row>
    <row r="23" spans="1:10" s="85" customFormat="1" ht="17.100000000000001" customHeight="1">
      <c r="A23" s="322">
        <f t="shared" si="2"/>
        <v>17</v>
      </c>
      <c r="B23" s="323">
        <v>0.70833333333333337</v>
      </c>
      <c r="C23" s="323">
        <v>0.74930555555555556</v>
      </c>
      <c r="D23" s="324" t="s">
        <v>82</v>
      </c>
      <c r="E23" s="505">
        <v>3085</v>
      </c>
      <c r="F23" s="505">
        <v>209</v>
      </c>
      <c r="G23" s="506">
        <f t="shared" si="0"/>
        <v>3294</v>
      </c>
      <c r="H23" s="505">
        <v>3193</v>
      </c>
      <c r="I23" s="505">
        <v>258</v>
      </c>
      <c r="J23" s="506">
        <f t="shared" si="1"/>
        <v>3451</v>
      </c>
    </row>
    <row r="24" spans="1:10" s="85" customFormat="1" ht="17.100000000000001" customHeight="1">
      <c r="A24" s="322">
        <f t="shared" si="2"/>
        <v>18</v>
      </c>
      <c r="B24" s="323">
        <v>0.75</v>
      </c>
      <c r="C24" s="323">
        <v>0.7909722222222223</v>
      </c>
      <c r="D24" s="324" t="s">
        <v>82</v>
      </c>
      <c r="E24" s="505">
        <v>2068</v>
      </c>
      <c r="F24" s="505">
        <v>140</v>
      </c>
      <c r="G24" s="506">
        <f t="shared" si="0"/>
        <v>2208</v>
      </c>
      <c r="H24" s="505">
        <v>2085</v>
      </c>
      <c r="I24" s="505">
        <v>171</v>
      </c>
      <c r="J24" s="506">
        <f t="shared" si="1"/>
        <v>2256</v>
      </c>
    </row>
    <row r="25" spans="1:10" s="85" customFormat="1" ht="17.100000000000001" customHeight="1">
      <c r="A25" s="322">
        <f t="shared" si="2"/>
        <v>19</v>
      </c>
      <c r="B25" s="323">
        <v>0.79166666666666663</v>
      </c>
      <c r="C25" s="323">
        <v>0.83263888888888893</v>
      </c>
      <c r="D25" s="324" t="s">
        <v>82</v>
      </c>
      <c r="E25" s="505">
        <v>1568</v>
      </c>
      <c r="F25" s="505">
        <v>112</v>
      </c>
      <c r="G25" s="506">
        <f t="shared" si="0"/>
        <v>1680</v>
      </c>
      <c r="H25" s="505">
        <v>1564</v>
      </c>
      <c r="I25" s="505">
        <v>129</v>
      </c>
      <c r="J25" s="506">
        <f t="shared" si="1"/>
        <v>1693</v>
      </c>
    </row>
    <row r="26" spans="1:10" s="85" customFormat="1" ht="17.100000000000001" customHeight="1">
      <c r="A26" s="322">
        <f t="shared" si="2"/>
        <v>20</v>
      </c>
      <c r="B26" s="323">
        <v>0.83333333333333337</v>
      </c>
      <c r="C26" s="323">
        <v>0.87430555555555556</v>
      </c>
      <c r="D26" s="324" t="s">
        <v>82</v>
      </c>
      <c r="E26" s="505">
        <v>1497</v>
      </c>
      <c r="F26" s="505">
        <v>90</v>
      </c>
      <c r="G26" s="506">
        <f t="shared" si="0"/>
        <v>1587</v>
      </c>
      <c r="H26" s="505">
        <v>1283</v>
      </c>
      <c r="I26" s="505">
        <v>109</v>
      </c>
      <c r="J26" s="506">
        <f t="shared" si="1"/>
        <v>1392</v>
      </c>
    </row>
    <row r="27" spans="1:10" s="85" customFormat="1" ht="17.100000000000001" customHeight="1">
      <c r="A27" s="322">
        <f t="shared" si="2"/>
        <v>21</v>
      </c>
      <c r="B27" s="323">
        <v>0.875</v>
      </c>
      <c r="C27" s="323">
        <v>0.9159722222222223</v>
      </c>
      <c r="D27" s="324" t="s">
        <v>82</v>
      </c>
      <c r="E27" s="505">
        <v>1429</v>
      </c>
      <c r="F27" s="505">
        <v>91</v>
      </c>
      <c r="G27" s="506">
        <f t="shared" si="0"/>
        <v>1520</v>
      </c>
      <c r="H27" s="505">
        <v>1291</v>
      </c>
      <c r="I27" s="505">
        <v>113</v>
      </c>
      <c r="J27" s="506">
        <f t="shared" si="1"/>
        <v>1404</v>
      </c>
    </row>
    <row r="28" spans="1:10" s="85" customFormat="1" ht="17.100000000000001" customHeight="1">
      <c r="A28" s="322">
        <f t="shared" si="2"/>
        <v>22</v>
      </c>
      <c r="B28" s="323">
        <v>0.91666666666666663</v>
      </c>
      <c r="C28" s="323">
        <v>0.95763888888888893</v>
      </c>
      <c r="D28" s="324" t="s">
        <v>82</v>
      </c>
      <c r="E28" s="505">
        <v>1434</v>
      </c>
      <c r="F28" s="505">
        <v>73</v>
      </c>
      <c r="G28" s="506">
        <f t="shared" si="0"/>
        <v>1507</v>
      </c>
      <c r="H28" s="505">
        <v>1111</v>
      </c>
      <c r="I28" s="505">
        <v>112</v>
      </c>
      <c r="J28" s="506">
        <f t="shared" si="1"/>
        <v>1223</v>
      </c>
    </row>
    <row r="29" spans="1:10" s="85" customFormat="1" ht="17.100000000000001" customHeight="1">
      <c r="A29" s="322">
        <f t="shared" si="2"/>
        <v>23</v>
      </c>
      <c r="B29" s="323">
        <v>0.95833333333333337</v>
      </c>
      <c r="C29" s="323">
        <v>0.99930555555555556</v>
      </c>
      <c r="D29" s="324" t="s">
        <v>82</v>
      </c>
      <c r="E29" s="505">
        <v>1339</v>
      </c>
      <c r="F29" s="505">
        <v>94</v>
      </c>
      <c r="G29" s="506">
        <f t="shared" si="0"/>
        <v>1433</v>
      </c>
      <c r="H29" s="505">
        <v>1102</v>
      </c>
      <c r="I29" s="505">
        <v>113</v>
      </c>
      <c r="J29" s="506">
        <f t="shared" si="1"/>
        <v>1215</v>
      </c>
    </row>
    <row r="30" spans="1:10" s="85" customFormat="1" ht="17.100000000000001" customHeight="1">
      <c r="A30" s="322">
        <v>99</v>
      </c>
      <c r="B30" s="797" t="s">
        <v>1100</v>
      </c>
      <c r="C30" s="797"/>
      <c r="D30" s="797"/>
      <c r="E30" s="505">
        <v>3</v>
      </c>
      <c r="F30" s="505">
        <v>0</v>
      </c>
      <c r="G30" s="506">
        <f t="shared" si="0"/>
        <v>3</v>
      </c>
      <c r="H30" s="505">
        <v>1</v>
      </c>
      <c r="I30" s="505">
        <v>0</v>
      </c>
      <c r="J30" s="506">
        <f t="shared" si="1"/>
        <v>1</v>
      </c>
    </row>
    <row r="31" spans="1:10" s="85" customFormat="1" ht="12.95" customHeight="1">
      <c r="A31" s="798" t="s">
        <v>35</v>
      </c>
      <c r="B31" s="798"/>
      <c r="C31" s="798"/>
      <c r="D31" s="798"/>
      <c r="E31" s="804">
        <f t="shared" ref="E31:J31" si="3">SUM(E6:E30)</f>
        <v>65059</v>
      </c>
      <c r="F31" s="804">
        <f t="shared" si="3"/>
        <v>4168</v>
      </c>
      <c r="G31" s="804">
        <f t="shared" si="3"/>
        <v>69227</v>
      </c>
      <c r="H31" s="804">
        <f t="shared" si="3"/>
        <v>69090</v>
      </c>
      <c r="I31" s="804">
        <f t="shared" si="3"/>
        <v>5781</v>
      </c>
      <c r="J31" s="804">
        <f t="shared" si="3"/>
        <v>74871</v>
      </c>
    </row>
    <row r="32" spans="1:10" s="85" customFormat="1" ht="12.95" customHeight="1">
      <c r="A32" s="794" t="s">
        <v>560</v>
      </c>
      <c r="B32" s="795"/>
      <c r="C32" s="795"/>
      <c r="D32" s="795"/>
      <c r="E32" s="805"/>
      <c r="F32" s="805"/>
      <c r="G32" s="805"/>
      <c r="H32" s="805"/>
      <c r="I32" s="805"/>
      <c r="J32" s="805"/>
    </row>
    <row r="33" spans="1:15" s="85" customFormat="1" ht="12.6" customHeight="1">
      <c r="A33" s="75"/>
      <c r="B33" s="75"/>
      <c r="C33" s="75"/>
      <c r="D33" s="75"/>
      <c r="E33" s="75"/>
      <c r="F33" s="75"/>
      <c r="G33" s="75"/>
      <c r="H33" s="75"/>
      <c r="I33" s="75"/>
      <c r="J33" s="75"/>
      <c r="K33" s="75"/>
      <c r="L33" s="75"/>
      <c r="M33" s="75"/>
      <c r="N33" s="75"/>
      <c r="O33" s="75"/>
    </row>
    <row r="34" spans="1:15" s="85" customFormat="1" ht="12.6" customHeight="1">
      <c r="A34" s="75"/>
      <c r="B34" s="75"/>
      <c r="C34" s="75"/>
      <c r="D34" s="75"/>
      <c r="E34" s="75"/>
      <c r="F34" s="75"/>
      <c r="G34" s="75"/>
      <c r="H34" s="75"/>
      <c r="I34" s="75"/>
      <c r="J34" s="75"/>
      <c r="K34" s="75"/>
      <c r="L34" s="75"/>
      <c r="M34" s="75"/>
      <c r="N34" s="75"/>
      <c r="O34" s="75"/>
    </row>
    <row r="35" spans="1:15" s="85" customFormat="1" ht="12.6" customHeight="1">
      <c r="A35" s="75"/>
      <c r="B35" s="75"/>
      <c r="C35" s="75"/>
      <c r="D35" s="75"/>
      <c r="E35" s="75"/>
      <c r="F35" s="75"/>
      <c r="G35" s="75"/>
      <c r="H35" s="75"/>
      <c r="I35" s="75"/>
      <c r="J35" s="75"/>
      <c r="K35" s="75"/>
      <c r="L35" s="75"/>
      <c r="M35" s="75"/>
      <c r="N35" s="75"/>
      <c r="O35" s="75"/>
    </row>
  </sheetData>
  <mergeCells count="16">
    <mergeCell ref="K2:M2"/>
    <mergeCell ref="E31:E32"/>
    <mergeCell ref="H31:H32"/>
    <mergeCell ref="I31:I32"/>
    <mergeCell ref="J31:J32"/>
    <mergeCell ref="H3:J3"/>
    <mergeCell ref="F31:F32"/>
    <mergeCell ref="G31:G32"/>
    <mergeCell ref="A1:J1"/>
    <mergeCell ref="A2:J2"/>
    <mergeCell ref="A3:A5"/>
    <mergeCell ref="A32:D32"/>
    <mergeCell ref="E3:G3"/>
    <mergeCell ref="B30:D30"/>
    <mergeCell ref="A31:D31"/>
    <mergeCell ref="B3:D5"/>
  </mergeCells>
  <phoneticPr fontId="18" type="noConversion"/>
  <printOptions horizontalCentered="1" verticalCentered="1"/>
  <pageMargins left="0" right="0" top="0" bottom="0" header="0" footer="0"/>
  <pageSetup paperSize="9" scale="95" orientation="portrait" r:id="rId1"/>
  <headerFooter alignWithMargins="0"/>
  <ignoredErrors>
    <ignoredError sqref="A6:A15" numberStoredAsText="1"/>
  </ignoredErrors>
  <drawing r:id="rId2"/>
</worksheet>
</file>

<file path=xl/worksheets/sheet18.xml><?xml version="1.0" encoding="utf-8"?>
<worksheet xmlns="http://schemas.openxmlformats.org/spreadsheetml/2006/main" xmlns:r="http://schemas.openxmlformats.org/officeDocument/2006/relationships">
  <dimension ref="A1:K49"/>
  <sheetViews>
    <sheetView showGridLines="0" workbookViewId="0">
      <selection activeCell="T18" sqref="T18"/>
    </sheetView>
  </sheetViews>
  <sheetFormatPr defaultRowHeight="12.75"/>
  <cols>
    <col min="1" max="1" width="20.28515625" style="30" customWidth="1"/>
    <col min="2" max="10" width="8.7109375" style="30" customWidth="1"/>
    <col min="11" max="16384" width="9.140625" style="30"/>
  </cols>
  <sheetData>
    <row r="1" spans="1:11" ht="27.75" customHeight="1">
      <c r="A1" s="777" t="s">
        <v>677</v>
      </c>
      <c r="B1" s="778"/>
      <c r="C1" s="778"/>
      <c r="D1" s="778"/>
      <c r="E1" s="778"/>
      <c r="F1" s="778"/>
      <c r="G1" s="778"/>
      <c r="H1" s="778"/>
      <c r="I1" s="778"/>
      <c r="J1" s="778"/>
    </row>
    <row r="2" spans="1:11" ht="32.25" customHeight="1">
      <c r="A2" s="791" t="s">
        <v>676</v>
      </c>
      <c r="B2" s="791"/>
      <c r="C2" s="791"/>
      <c r="D2" s="791"/>
      <c r="E2" s="791"/>
      <c r="F2" s="791"/>
      <c r="G2" s="791"/>
      <c r="H2" s="791"/>
      <c r="I2" s="791"/>
      <c r="J2" s="791"/>
    </row>
    <row r="3" spans="1:11" s="32" customFormat="1" ht="18" customHeight="1">
      <c r="A3" s="806" t="s">
        <v>813</v>
      </c>
      <c r="B3" s="810">
        <v>2010</v>
      </c>
      <c r="C3" s="775"/>
      <c r="D3" s="811"/>
      <c r="E3" s="810">
        <f>+B3+1</f>
        <v>2011</v>
      </c>
      <c r="F3" s="775"/>
      <c r="G3" s="811"/>
      <c r="H3" s="775">
        <f>+E3+1</f>
        <v>2012</v>
      </c>
      <c r="I3" s="775"/>
      <c r="J3" s="775"/>
    </row>
    <row r="4" spans="1:11" s="32" customFormat="1" ht="18" customHeight="1">
      <c r="A4" s="807"/>
      <c r="B4" s="812"/>
      <c r="C4" s="813"/>
      <c r="D4" s="814"/>
      <c r="E4" s="812"/>
      <c r="F4" s="813"/>
      <c r="G4" s="814"/>
      <c r="H4" s="813"/>
      <c r="I4" s="813"/>
      <c r="J4" s="813"/>
      <c r="K4" s="68"/>
    </row>
    <row r="5" spans="1:11" s="32" customFormat="1" ht="36" customHeight="1">
      <c r="A5" s="808"/>
      <c r="B5" s="109" t="s">
        <v>466</v>
      </c>
      <c r="C5" s="109" t="s">
        <v>467</v>
      </c>
      <c r="D5" s="109" t="s">
        <v>468</v>
      </c>
      <c r="E5" s="109" t="s">
        <v>466</v>
      </c>
      <c r="F5" s="109" t="s">
        <v>467</v>
      </c>
      <c r="G5" s="109" t="s">
        <v>468</v>
      </c>
      <c r="H5" s="109" t="s">
        <v>466</v>
      </c>
      <c r="I5" s="109" t="s">
        <v>467</v>
      </c>
      <c r="J5" s="275" t="s">
        <v>468</v>
      </c>
      <c r="K5" s="68"/>
    </row>
    <row r="6" spans="1:11" s="32" customFormat="1" ht="30" customHeight="1">
      <c r="A6" s="90" t="s">
        <v>469</v>
      </c>
      <c r="B6" s="70">
        <v>7179</v>
      </c>
      <c r="C6" s="70">
        <v>565</v>
      </c>
      <c r="D6" s="77">
        <f>+C6+B6</f>
        <v>7744</v>
      </c>
      <c r="E6" s="70">
        <v>8262</v>
      </c>
      <c r="F6" s="70">
        <v>598</v>
      </c>
      <c r="G6" s="77">
        <f>+F6+E6</f>
        <v>8860</v>
      </c>
      <c r="H6" s="70">
        <v>11410</v>
      </c>
      <c r="I6" s="70">
        <v>894</v>
      </c>
      <c r="J6" s="77">
        <f>+I6+H6</f>
        <v>12304</v>
      </c>
    </row>
    <row r="7" spans="1:11" s="32" customFormat="1" ht="30" customHeight="1">
      <c r="A7" s="326" t="s">
        <v>470</v>
      </c>
      <c r="B7" s="70">
        <v>8384</v>
      </c>
      <c r="C7" s="70">
        <v>534</v>
      </c>
      <c r="D7" s="77">
        <f t="shared" ref="D7:D15" si="0">+C7+B7</f>
        <v>8918</v>
      </c>
      <c r="E7" s="70">
        <v>9649</v>
      </c>
      <c r="F7" s="70">
        <v>614</v>
      </c>
      <c r="G7" s="77">
        <f t="shared" ref="G7:G15" si="1">+F7+E7</f>
        <v>10263</v>
      </c>
      <c r="H7" s="70">
        <v>10804</v>
      </c>
      <c r="I7" s="70">
        <v>1055</v>
      </c>
      <c r="J7" s="77">
        <f t="shared" ref="J7:J15" si="2">+I7+H7</f>
        <v>11859</v>
      </c>
    </row>
    <row r="8" spans="1:11" s="32" customFormat="1" ht="30" customHeight="1">
      <c r="A8" s="326" t="s">
        <v>600</v>
      </c>
      <c r="B8" s="70">
        <v>8187</v>
      </c>
      <c r="C8" s="70">
        <v>501</v>
      </c>
      <c r="D8" s="77">
        <f t="shared" si="0"/>
        <v>8688</v>
      </c>
      <c r="E8" s="70">
        <v>9917</v>
      </c>
      <c r="F8" s="70">
        <v>575</v>
      </c>
      <c r="G8" s="77">
        <f t="shared" si="1"/>
        <v>10492</v>
      </c>
      <c r="H8" s="70">
        <v>9348</v>
      </c>
      <c r="I8" s="70">
        <v>689</v>
      </c>
      <c r="J8" s="77">
        <f t="shared" si="2"/>
        <v>10037</v>
      </c>
    </row>
    <row r="9" spans="1:11" s="32" customFormat="1" ht="30" customHeight="1">
      <c r="A9" s="326" t="s">
        <v>471</v>
      </c>
      <c r="B9" s="70">
        <v>7685</v>
      </c>
      <c r="C9" s="70">
        <v>452</v>
      </c>
      <c r="D9" s="77">
        <f t="shared" si="0"/>
        <v>8137</v>
      </c>
      <c r="E9" s="70">
        <v>8799</v>
      </c>
      <c r="F9" s="70">
        <v>548</v>
      </c>
      <c r="G9" s="77">
        <f t="shared" si="1"/>
        <v>9347</v>
      </c>
      <c r="H9" s="70">
        <v>9086</v>
      </c>
      <c r="I9" s="70">
        <v>644</v>
      </c>
      <c r="J9" s="77">
        <f t="shared" si="2"/>
        <v>9730</v>
      </c>
    </row>
    <row r="10" spans="1:11" s="32" customFormat="1" ht="30" customHeight="1">
      <c r="A10" s="326" t="s">
        <v>472</v>
      </c>
      <c r="B10" s="70">
        <v>7173</v>
      </c>
      <c r="C10" s="70">
        <v>477</v>
      </c>
      <c r="D10" s="77">
        <f t="shared" si="0"/>
        <v>7650</v>
      </c>
      <c r="E10" s="70">
        <v>6421</v>
      </c>
      <c r="F10" s="70">
        <v>446</v>
      </c>
      <c r="G10" s="77">
        <f t="shared" si="1"/>
        <v>6867</v>
      </c>
      <c r="H10" s="70">
        <v>6986</v>
      </c>
      <c r="I10" s="70">
        <v>719</v>
      </c>
      <c r="J10" s="77">
        <f t="shared" si="2"/>
        <v>7705</v>
      </c>
    </row>
    <row r="11" spans="1:11" s="32" customFormat="1" ht="30" customHeight="1">
      <c r="A11" s="326" t="s">
        <v>473</v>
      </c>
      <c r="B11" s="70">
        <v>5498</v>
      </c>
      <c r="C11" s="70">
        <v>366</v>
      </c>
      <c r="D11" s="77">
        <f t="shared" si="0"/>
        <v>5864</v>
      </c>
      <c r="E11" s="70">
        <v>5891</v>
      </c>
      <c r="F11" s="70">
        <v>393</v>
      </c>
      <c r="G11" s="77">
        <f t="shared" si="1"/>
        <v>6284</v>
      </c>
      <c r="H11" s="70">
        <v>6404</v>
      </c>
      <c r="I11" s="70">
        <v>555</v>
      </c>
      <c r="J11" s="77">
        <f t="shared" si="2"/>
        <v>6959</v>
      </c>
    </row>
    <row r="12" spans="1:11" s="32" customFormat="1" ht="30" customHeight="1">
      <c r="A12" s="326" t="s">
        <v>474</v>
      </c>
      <c r="B12" s="70">
        <v>6876</v>
      </c>
      <c r="C12" s="70">
        <v>435</v>
      </c>
      <c r="D12" s="77">
        <f t="shared" si="0"/>
        <v>7311</v>
      </c>
      <c r="E12" s="70">
        <v>7792</v>
      </c>
      <c r="F12" s="70">
        <v>441</v>
      </c>
      <c r="G12" s="77">
        <f t="shared" si="1"/>
        <v>8233</v>
      </c>
      <c r="H12" s="70">
        <v>7393</v>
      </c>
      <c r="I12" s="70">
        <v>594</v>
      </c>
      <c r="J12" s="77">
        <f t="shared" si="2"/>
        <v>7987</v>
      </c>
    </row>
    <row r="13" spans="1:11" s="32" customFormat="1" ht="30" customHeight="1">
      <c r="A13" s="326" t="s">
        <v>475</v>
      </c>
      <c r="B13" s="70">
        <v>8026</v>
      </c>
      <c r="C13" s="70">
        <v>562</v>
      </c>
      <c r="D13" s="77">
        <f t="shared" si="0"/>
        <v>8588</v>
      </c>
      <c r="E13" s="70">
        <v>8325</v>
      </c>
      <c r="F13" s="70">
        <v>553</v>
      </c>
      <c r="G13" s="77">
        <f t="shared" si="1"/>
        <v>8878</v>
      </c>
      <c r="H13" s="70">
        <v>7658</v>
      </c>
      <c r="I13" s="70">
        <v>631</v>
      </c>
      <c r="J13" s="77">
        <f t="shared" si="2"/>
        <v>8289</v>
      </c>
    </row>
    <row r="14" spans="1:11" s="32" customFormat="1" ht="30" customHeight="1">
      <c r="A14" s="327" t="s">
        <v>476</v>
      </c>
      <c r="B14" s="70">
        <v>0</v>
      </c>
      <c r="C14" s="70">
        <v>0</v>
      </c>
      <c r="D14" s="77">
        <f t="shared" si="0"/>
        <v>0</v>
      </c>
      <c r="E14" s="70">
        <v>0</v>
      </c>
      <c r="F14" s="70">
        <v>0</v>
      </c>
      <c r="G14" s="77">
        <f t="shared" si="1"/>
        <v>0</v>
      </c>
      <c r="H14" s="70">
        <v>0</v>
      </c>
      <c r="I14" s="70">
        <v>0</v>
      </c>
      <c r="J14" s="77">
        <f t="shared" si="2"/>
        <v>0</v>
      </c>
    </row>
    <row r="15" spans="1:11" s="32" customFormat="1" ht="30" customHeight="1">
      <c r="A15" s="327" t="s">
        <v>477</v>
      </c>
      <c r="B15" s="70">
        <v>3</v>
      </c>
      <c r="C15" s="70">
        <v>0</v>
      </c>
      <c r="D15" s="77">
        <f t="shared" si="0"/>
        <v>3</v>
      </c>
      <c r="E15" s="70">
        <v>3</v>
      </c>
      <c r="F15" s="70">
        <v>0</v>
      </c>
      <c r="G15" s="77">
        <f t="shared" si="1"/>
        <v>3</v>
      </c>
      <c r="H15" s="70">
        <v>1</v>
      </c>
      <c r="I15" s="70">
        <v>0</v>
      </c>
      <c r="J15" s="77">
        <f t="shared" si="2"/>
        <v>1</v>
      </c>
    </row>
    <row r="16" spans="1:11" s="32" customFormat="1" ht="30.75" customHeight="1">
      <c r="A16" s="328" t="s">
        <v>812</v>
      </c>
      <c r="B16" s="120">
        <f t="shared" ref="B16:J16" si="3">SUM(B6:B15)</f>
        <v>59011</v>
      </c>
      <c r="C16" s="120">
        <f t="shared" si="3"/>
        <v>3892</v>
      </c>
      <c r="D16" s="120">
        <f t="shared" si="3"/>
        <v>62903</v>
      </c>
      <c r="E16" s="120">
        <f t="shared" si="3"/>
        <v>65059</v>
      </c>
      <c r="F16" s="120">
        <f t="shared" si="3"/>
        <v>4168</v>
      </c>
      <c r="G16" s="120">
        <f t="shared" si="3"/>
        <v>69227</v>
      </c>
      <c r="H16" s="120">
        <f t="shared" si="3"/>
        <v>69090</v>
      </c>
      <c r="I16" s="120">
        <f t="shared" si="3"/>
        <v>5781</v>
      </c>
      <c r="J16" s="120">
        <f t="shared" si="3"/>
        <v>74871</v>
      </c>
    </row>
    <row r="17" spans="1:10" ht="15" customHeight="1">
      <c r="A17" s="73"/>
    </row>
    <row r="19" spans="1:10">
      <c r="I19" s="809"/>
      <c r="J19" s="809"/>
    </row>
    <row r="49" spans="2:5">
      <c r="B49" s="74"/>
      <c r="C49" s="74"/>
      <c r="D49" s="74"/>
      <c r="E49" s="74"/>
    </row>
  </sheetData>
  <mergeCells count="7">
    <mergeCell ref="A1:J1"/>
    <mergeCell ref="A2:J2"/>
    <mergeCell ref="A3:A5"/>
    <mergeCell ref="I19:J19"/>
    <mergeCell ref="B3:D4"/>
    <mergeCell ref="E3:G4"/>
    <mergeCell ref="H3:J4"/>
  </mergeCells>
  <phoneticPr fontId="8" type="noConversion"/>
  <printOptions horizontalCentered="1" verticalCentered="1" gridLinesSet="0"/>
  <pageMargins left="0" right="0" top="0" bottom="0" header="0" footer="0"/>
  <pageSetup paperSize="9" orientation="portrait" r:id="rId1"/>
  <headerFooter alignWithMargins="0"/>
  <drawing r:id="rId2"/>
</worksheet>
</file>

<file path=xl/worksheets/sheet19.xml><?xml version="1.0" encoding="utf-8"?>
<worksheet xmlns="http://schemas.openxmlformats.org/spreadsheetml/2006/main" xmlns:r="http://schemas.openxmlformats.org/officeDocument/2006/relationships">
  <dimension ref="A1:E21"/>
  <sheetViews>
    <sheetView showGridLines="0" topLeftCell="A4" workbookViewId="0">
      <selection activeCell="D19" sqref="D19"/>
    </sheetView>
  </sheetViews>
  <sheetFormatPr defaultRowHeight="12.75"/>
  <cols>
    <col min="1" max="1" width="1.7109375" customWidth="1"/>
    <col min="2" max="2" width="24.85546875" customWidth="1"/>
    <col min="3" max="4" width="13" customWidth="1"/>
    <col min="5" max="5" width="12.42578125" bestFit="1" customWidth="1"/>
  </cols>
  <sheetData>
    <row r="1" spans="1:5" ht="15" customHeight="1"/>
    <row r="2" spans="1:5" ht="15" customHeight="1">
      <c r="B2" s="815"/>
      <c r="C2" s="816"/>
      <c r="D2" s="816"/>
      <c r="E2" s="816"/>
    </row>
    <row r="3" spans="1:5" ht="7.5" customHeight="1">
      <c r="A3" s="1" t="s">
        <v>558</v>
      </c>
      <c r="B3" s="1"/>
      <c r="C3" s="1"/>
      <c r="D3" s="1"/>
    </row>
    <row r="4" spans="1:5" ht="27" customHeight="1">
      <c r="B4" s="817"/>
      <c r="C4" s="817"/>
      <c r="D4" s="817"/>
      <c r="E4" s="817"/>
    </row>
    <row r="5" spans="1:5" ht="15" customHeight="1">
      <c r="E5" s="7" t="s">
        <v>10</v>
      </c>
    </row>
    <row r="6" spans="1:5" ht="15" customHeight="1">
      <c r="B6" s="4"/>
      <c r="C6" s="818">
        <f>+'TABLO-3.16 grafik 3.16'!B3</f>
        <v>2010</v>
      </c>
      <c r="D6" s="818">
        <f>+C6+1</f>
        <v>2011</v>
      </c>
      <c r="E6" s="818">
        <f>+D6+1</f>
        <v>2012</v>
      </c>
    </row>
    <row r="7" spans="1:5" ht="15" customHeight="1">
      <c r="B7" s="2"/>
      <c r="C7" s="819"/>
      <c r="D7" s="819"/>
      <c r="E7" s="819"/>
    </row>
    <row r="8" spans="1:5" ht="15" customHeight="1">
      <c r="B8" s="3" t="s">
        <v>1</v>
      </c>
      <c r="C8" s="8">
        <f>+'TABLO-3.16 grafik 3.16'!D6</f>
        <v>7744</v>
      </c>
      <c r="D8" s="8">
        <f>+'TABLO-3.16 grafik 3.16'!G6</f>
        <v>8860</v>
      </c>
      <c r="E8" s="11">
        <f>+'TABLO-3.16 grafik 3.16'!J6</f>
        <v>12304</v>
      </c>
    </row>
    <row r="9" spans="1:5" ht="15" customHeight="1">
      <c r="B9" s="6" t="s">
        <v>2</v>
      </c>
      <c r="C9" s="8">
        <f>+'TABLO-3.16 grafik 3.16'!D7</f>
        <v>8918</v>
      </c>
      <c r="D9" s="8">
        <f>+'TABLO-3.16 grafik 3.16'!G7</f>
        <v>10263</v>
      </c>
      <c r="E9" s="11">
        <f>+'TABLO-3.16 grafik 3.16'!J7</f>
        <v>11859</v>
      </c>
    </row>
    <row r="10" spans="1:5" ht="15" customHeight="1">
      <c r="B10" s="6" t="s">
        <v>3</v>
      </c>
      <c r="C10" s="8">
        <f>+'TABLO-3.16 grafik 3.16'!D8</f>
        <v>8688</v>
      </c>
      <c r="D10" s="8">
        <f>+'TABLO-3.16 grafik 3.16'!G8</f>
        <v>10492</v>
      </c>
      <c r="E10" s="11">
        <f>+'TABLO-3.16 grafik 3.16'!J8</f>
        <v>10037</v>
      </c>
    </row>
    <row r="11" spans="1:5" ht="15" customHeight="1">
      <c r="B11" s="6" t="s">
        <v>4</v>
      </c>
      <c r="C11" s="8">
        <f>+'TABLO-3.16 grafik 3.16'!D9</f>
        <v>8137</v>
      </c>
      <c r="D11" s="8">
        <f>+'TABLO-3.16 grafik 3.16'!G9</f>
        <v>9347</v>
      </c>
      <c r="E11" s="11">
        <f>+'TABLO-3.16 grafik 3.16'!J9</f>
        <v>9730</v>
      </c>
    </row>
    <row r="12" spans="1:5" ht="15" customHeight="1">
      <c r="B12" s="6" t="s">
        <v>5</v>
      </c>
      <c r="C12" s="8">
        <f>+'TABLO-3.16 grafik 3.16'!D10</f>
        <v>7650</v>
      </c>
      <c r="D12" s="8">
        <f>+'TABLO-3.16 grafik 3.16'!G10</f>
        <v>6867</v>
      </c>
      <c r="E12" s="11">
        <f>+'TABLO-3.16 grafik 3.16'!J10</f>
        <v>7705</v>
      </c>
    </row>
    <row r="13" spans="1:5" ht="15" customHeight="1">
      <c r="B13" s="6" t="s">
        <v>6</v>
      </c>
      <c r="C13" s="8">
        <f>+'TABLO-3.16 grafik 3.16'!D11</f>
        <v>5864</v>
      </c>
      <c r="D13" s="8">
        <f>+'TABLO-3.16 grafik 3.16'!G11</f>
        <v>6284</v>
      </c>
      <c r="E13" s="11">
        <f>+'TABLO-3.16 grafik 3.16'!J11</f>
        <v>6959</v>
      </c>
    </row>
    <row r="14" spans="1:5" ht="15" customHeight="1">
      <c r="B14" s="6" t="s">
        <v>7</v>
      </c>
      <c r="C14" s="8">
        <f>+'TABLO-3.16 grafik 3.16'!D12</f>
        <v>7311</v>
      </c>
      <c r="D14" s="8">
        <f>+'TABLO-3.16 grafik 3.16'!G12</f>
        <v>8233</v>
      </c>
      <c r="E14" s="11">
        <f>+'TABLO-3.16 grafik 3.16'!J12</f>
        <v>7987</v>
      </c>
    </row>
    <row r="15" spans="1:5" ht="15" customHeight="1">
      <c r="B15" s="6" t="s">
        <v>8</v>
      </c>
      <c r="C15" s="8">
        <f>+'TABLO-3.16 grafik 3.16'!D13</f>
        <v>8588</v>
      </c>
      <c r="D15" s="8">
        <f>+'TABLO-3.16 grafik 3.16'!G13</f>
        <v>8878</v>
      </c>
      <c r="E15" s="11">
        <f>+'TABLO-3.16 grafik 3.16'!J13</f>
        <v>8289</v>
      </c>
    </row>
    <row r="16" spans="1:5" ht="15" customHeight="1">
      <c r="B16" s="6" t="s">
        <v>9</v>
      </c>
      <c r="C16" s="8">
        <f>+'TABLO-3.16 grafik 3.16'!D14</f>
        <v>0</v>
      </c>
      <c r="D16" s="8">
        <f>+'TABLO-3.16 grafik 3.16'!G14</f>
        <v>0</v>
      </c>
      <c r="E16" s="11">
        <f>+'TABLO-3.16 grafik 3.16'!J14</f>
        <v>0</v>
      </c>
    </row>
    <row r="17" spans="2:5" ht="15" customHeight="1">
      <c r="B17" s="10" t="s">
        <v>590</v>
      </c>
      <c r="C17" s="8">
        <f>+'TABLO-3.16 grafik 3.16'!D15</f>
        <v>3</v>
      </c>
      <c r="D17" s="8">
        <f>+'TABLO-3.16 grafik 3.16'!G15</f>
        <v>3</v>
      </c>
      <c r="E17" s="11">
        <f>+'TABLO-3.16 grafik 3.16'!J15</f>
        <v>1</v>
      </c>
    </row>
    <row r="18" spans="2:5" ht="15" customHeight="1">
      <c r="B18" s="3" t="s">
        <v>573</v>
      </c>
      <c r="C18" s="9">
        <f>SUM(C8:C17)</f>
        <v>62903</v>
      </c>
      <c r="D18" s="9">
        <f>SUM(D8:D17)</f>
        <v>69227</v>
      </c>
      <c r="E18" s="9">
        <f>SUM(E8:E17)</f>
        <v>74871</v>
      </c>
    </row>
    <row r="19" spans="2:5" ht="15" customHeight="1">
      <c r="B19" s="5"/>
    </row>
    <row r="20" spans="2:5" ht="15" customHeight="1"/>
    <row r="21" spans="2:5" ht="15" customHeight="1"/>
  </sheetData>
  <mergeCells count="5">
    <mergeCell ref="B2:E2"/>
    <mergeCell ref="B4:E4"/>
    <mergeCell ref="E6:E7"/>
    <mergeCell ref="C6:C7"/>
    <mergeCell ref="D6:D7"/>
  </mergeCells>
  <phoneticPr fontId="13" type="noConversion"/>
  <printOptions horizontalCentered="1" verticalCentered="1" gridLinesSet="0"/>
  <pageMargins left="0.19685039370078741" right="0.19685039370078741" top="0.19685039370078741" bottom="0.19685039370078741" header="0.19685039370078741" footer="0.19685039370078741"/>
  <pageSetup paperSize="9" orientation="portrait"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dimension ref="A1:I60"/>
  <sheetViews>
    <sheetView showGridLines="0" workbookViewId="0">
      <selection activeCell="C11" sqref="C11"/>
    </sheetView>
  </sheetViews>
  <sheetFormatPr defaultRowHeight="12.75"/>
  <sheetData>
    <row r="1" spans="1:9" ht="12.75" customHeight="1">
      <c r="A1" s="268"/>
      <c r="B1" s="268"/>
      <c r="C1" s="268"/>
      <c r="D1" s="268"/>
      <c r="E1" s="268"/>
      <c r="F1" s="268"/>
      <c r="G1" s="268"/>
      <c r="H1" s="268"/>
      <c r="I1" s="268"/>
    </row>
    <row r="2" spans="1:9" ht="12.75" customHeight="1">
      <c r="A2" s="268"/>
      <c r="B2" s="268"/>
      <c r="C2" s="268"/>
      <c r="D2" s="268"/>
      <c r="E2" s="268"/>
      <c r="F2" s="268"/>
      <c r="G2" s="268"/>
      <c r="H2" s="268"/>
      <c r="I2" s="268"/>
    </row>
    <row r="3" spans="1:9" ht="12.75" customHeight="1">
      <c r="A3" s="268"/>
      <c r="B3" s="268"/>
      <c r="C3" s="268"/>
      <c r="D3" s="268"/>
      <c r="E3" s="268"/>
      <c r="F3" s="268"/>
      <c r="G3" s="268"/>
      <c r="H3" s="268"/>
      <c r="I3" s="268"/>
    </row>
    <row r="4" spans="1:9" ht="12.75" customHeight="1">
      <c r="A4" s="268"/>
      <c r="B4" s="268"/>
      <c r="C4" s="268"/>
      <c r="D4" s="268"/>
      <c r="E4" s="268"/>
      <c r="F4" s="268"/>
      <c r="G4" s="268"/>
      <c r="H4" s="268"/>
      <c r="I4" s="268"/>
    </row>
    <row r="5" spans="1:9" ht="12.75" customHeight="1">
      <c r="A5" s="268"/>
      <c r="B5" s="268"/>
      <c r="C5" s="268"/>
      <c r="D5" s="268"/>
      <c r="E5" s="268"/>
      <c r="F5" s="268"/>
      <c r="G5" s="268"/>
      <c r="H5" s="268"/>
      <c r="I5" s="268"/>
    </row>
    <row r="6" spans="1:9" ht="12.75" customHeight="1">
      <c r="A6" s="268"/>
      <c r="B6" s="268"/>
      <c r="C6" s="268"/>
      <c r="D6" s="268"/>
      <c r="E6" s="268"/>
      <c r="F6" s="268"/>
      <c r="G6" s="268"/>
      <c r="H6" s="268"/>
      <c r="I6" s="268"/>
    </row>
    <row r="7" spans="1:9" ht="12.75" customHeight="1">
      <c r="A7" s="268"/>
      <c r="B7" s="268"/>
      <c r="C7" s="268"/>
      <c r="D7" s="268"/>
      <c r="E7" s="268"/>
      <c r="F7" s="268"/>
      <c r="G7" s="268"/>
      <c r="H7" s="268"/>
      <c r="I7" s="268"/>
    </row>
    <row r="8" spans="1:9" ht="12.75" customHeight="1">
      <c r="A8" s="569" t="s">
        <v>1181</v>
      </c>
      <c r="C8" s="268"/>
      <c r="D8" s="268"/>
      <c r="E8" s="268"/>
      <c r="F8" s="268"/>
      <c r="G8" s="268"/>
      <c r="H8" s="268"/>
      <c r="I8" s="268"/>
    </row>
    <row r="9" spans="1:9" ht="12.75" customHeight="1">
      <c r="A9" s="268"/>
      <c r="B9" s="570" t="s">
        <v>1182</v>
      </c>
      <c r="C9" s="268"/>
      <c r="D9" s="268"/>
      <c r="E9" s="268"/>
      <c r="F9" s="268"/>
      <c r="G9" s="268"/>
      <c r="H9" s="268"/>
      <c r="I9" s="268"/>
    </row>
    <row r="10" spans="1:9" ht="12.75" customHeight="1">
      <c r="A10" s="268"/>
      <c r="B10" s="268"/>
      <c r="C10" s="268"/>
      <c r="D10" s="268"/>
      <c r="E10" s="268"/>
      <c r="F10" s="268"/>
      <c r="G10" s="268"/>
      <c r="H10" s="268"/>
      <c r="I10" s="268"/>
    </row>
    <row r="11" spans="1:9" ht="12.75" customHeight="1">
      <c r="A11" s="268"/>
      <c r="B11" s="268"/>
      <c r="C11" s="268"/>
      <c r="D11" s="268"/>
      <c r="E11" s="268"/>
      <c r="F11" s="268"/>
      <c r="G11" s="268"/>
      <c r="H11" s="268"/>
      <c r="I11" s="268"/>
    </row>
    <row r="12" spans="1:9" ht="12.75" customHeight="1">
      <c r="A12" s="268"/>
      <c r="B12" s="268"/>
      <c r="C12" s="268"/>
      <c r="D12" s="268"/>
      <c r="E12" s="268"/>
      <c r="F12" s="268"/>
      <c r="G12" s="268"/>
      <c r="H12" s="268"/>
      <c r="I12" s="268"/>
    </row>
    <row r="13" spans="1:9" ht="12.75" customHeight="1" thickBot="1">
      <c r="A13" s="269"/>
      <c r="B13" s="269"/>
      <c r="C13" s="269"/>
      <c r="D13" s="269"/>
      <c r="E13" s="269"/>
      <c r="F13" s="269"/>
      <c r="G13" s="269"/>
      <c r="H13" s="269"/>
      <c r="I13" s="269"/>
    </row>
    <row r="14" spans="1:9" ht="12.75" customHeight="1" thickTop="1">
      <c r="A14" s="268"/>
      <c r="B14" s="268"/>
      <c r="C14" s="268"/>
      <c r="D14" s="268"/>
      <c r="E14" s="268"/>
      <c r="F14" s="268"/>
      <c r="G14" s="268"/>
      <c r="H14" s="268"/>
      <c r="I14" s="268"/>
    </row>
    <row r="15" spans="1:9" ht="12.75" customHeight="1">
      <c r="A15" s="268"/>
      <c r="B15" s="268"/>
      <c r="C15" s="268"/>
      <c r="D15" s="268"/>
      <c r="E15" s="268"/>
      <c r="F15" s="268"/>
      <c r="G15" s="268"/>
      <c r="H15" s="268"/>
      <c r="I15" s="268"/>
    </row>
    <row r="16" spans="1:9" ht="12.75" customHeight="1">
      <c r="A16" s="594" t="s">
        <v>1044</v>
      </c>
      <c r="B16" s="594"/>
      <c r="C16" s="594"/>
      <c r="D16" s="594"/>
      <c r="E16" s="594"/>
      <c r="F16" s="594"/>
      <c r="G16" s="594"/>
      <c r="H16" s="594"/>
      <c r="I16" s="594"/>
    </row>
    <row r="17" spans="1:9" ht="12.75" customHeight="1">
      <c r="A17" s="594"/>
      <c r="B17" s="594"/>
      <c r="C17" s="594"/>
      <c r="D17" s="594"/>
      <c r="E17" s="594"/>
      <c r="F17" s="594"/>
      <c r="G17" s="594"/>
      <c r="H17" s="594"/>
      <c r="I17" s="594"/>
    </row>
    <row r="18" spans="1:9" ht="12.75" customHeight="1">
      <c r="A18" s="270"/>
      <c r="B18" s="270"/>
      <c r="C18" s="270"/>
      <c r="D18" s="270"/>
      <c r="E18" s="270"/>
      <c r="F18" s="270"/>
      <c r="G18" s="270"/>
      <c r="H18" s="270"/>
      <c r="I18" s="270"/>
    </row>
    <row r="19" spans="1:9" ht="12.75" customHeight="1">
      <c r="A19" s="594" t="s">
        <v>1045</v>
      </c>
      <c r="B19" s="594"/>
      <c r="C19" s="594"/>
      <c r="D19" s="594"/>
      <c r="E19" s="594"/>
      <c r="F19" s="594"/>
      <c r="G19" s="594"/>
      <c r="H19" s="594"/>
      <c r="I19" s="594"/>
    </row>
    <row r="20" spans="1:9" ht="12.75" customHeight="1">
      <c r="A20" s="594"/>
      <c r="B20" s="594"/>
      <c r="C20" s="594"/>
      <c r="D20" s="594"/>
      <c r="E20" s="594"/>
      <c r="F20" s="594"/>
      <c r="G20" s="594"/>
      <c r="H20" s="594"/>
      <c r="I20" s="594"/>
    </row>
    <row r="21" spans="1:9" ht="12.75" customHeight="1">
      <c r="A21" s="268"/>
      <c r="B21" s="268"/>
      <c r="C21" s="268"/>
      <c r="D21" s="268"/>
      <c r="E21" s="268"/>
      <c r="F21" s="268"/>
      <c r="G21" s="268"/>
      <c r="H21" s="268"/>
      <c r="I21" s="268"/>
    </row>
    <row r="22" spans="1:9" ht="12.75" customHeight="1">
      <c r="A22" s="268"/>
      <c r="B22" s="268"/>
      <c r="C22" s="268"/>
      <c r="D22" s="268"/>
      <c r="E22" s="268"/>
      <c r="F22" s="268"/>
      <c r="G22" s="268"/>
      <c r="H22" s="268"/>
      <c r="I22" s="268"/>
    </row>
    <row r="23" spans="1:9" ht="12.75" customHeight="1">
      <c r="A23" s="268"/>
      <c r="B23" s="268"/>
      <c r="C23" s="268"/>
      <c r="D23" s="268"/>
      <c r="E23" s="268"/>
      <c r="F23" s="268"/>
      <c r="G23" s="268"/>
      <c r="H23" s="268"/>
      <c r="I23" s="268"/>
    </row>
    <row r="24" spans="1:9" ht="12.75" customHeight="1">
      <c r="A24" s="594" t="s">
        <v>1046</v>
      </c>
      <c r="B24" s="594"/>
      <c r="C24" s="594"/>
      <c r="D24" s="594"/>
      <c r="E24" s="594"/>
      <c r="F24" s="594"/>
      <c r="G24" s="594"/>
      <c r="H24" s="594"/>
      <c r="I24" s="594"/>
    </row>
    <row r="25" spans="1:9" ht="12.75" customHeight="1">
      <c r="A25" s="594"/>
      <c r="B25" s="594"/>
      <c r="C25" s="594"/>
      <c r="D25" s="594"/>
      <c r="E25" s="594"/>
      <c r="F25" s="594"/>
      <c r="G25" s="594"/>
      <c r="H25" s="594"/>
      <c r="I25" s="594"/>
    </row>
    <row r="26" spans="1:9" ht="12.75" customHeight="1">
      <c r="A26" s="594"/>
      <c r="B26" s="594"/>
      <c r="C26" s="594"/>
      <c r="D26" s="594"/>
      <c r="E26" s="594"/>
      <c r="F26" s="594"/>
      <c r="G26" s="594"/>
      <c r="H26" s="594"/>
      <c r="I26" s="594"/>
    </row>
    <row r="27" spans="1:9" ht="12.75" customHeight="1">
      <c r="A27" s="594"/>
      <c r="B27" s="594"/>
      <c r="C27" s="594"/>
      <c r="D27" s="594"/>
      <c r="E27" s="594"/>
      <c r="F27" s="594"/>
      <c r="G27" s="594"/>
      <c r="H27" s="594"/>
      <c r="I27" s="594"/>
    </row>
    <row r="28" spans="1:9" ht="12.75" customHeight="1">
      <c r="A28" s="270"/>
      <c r="B28" s="270"/>
      <c r="C28" s="270"/>
      <c r="D28" s="270"/>
      <c r="E28" s="270"/>
      <c r="F28" s="270"/>
      <c r="G28" s="270"/>
      <c r="H28" s="270"/>
      <c r="I28" s="270"/>
    </row>
    <row r="29" spans="1:9" ht="12.75" customHeight="1">
      <c r="A29" s="268"/>
      <c r="B29" s="268"/>
      <c r="C29" s="268"/>
      <c r="D29" s="268"/>
      <c r="E29" s="268"/>
      <c r="F29" s="268"/>
      <c r="G29" s="268"/>
      <c r="H29" s="268"/>
      <c r="I29" s="268"/>
    </row>
    <row r="30" spans="1:9" ht="12.75" customHeight="1">
      <c r="A30" s="594" t="s">
        <v>586</v>
      </c>
      <c r="B30" s="594"/>
      <c r="C30" s="594"/>
      <c r="D30" s="594"/>
      <c r="E30" s="594"/>
      <c r="F30" s="594"/>
      <c r="G30" s="594"/>
      <c r="H30" s="594"/>
      <c r="I30" s="594"/>
    </row>
    <row r="31" spans="1:9" ht="12.75" customHeight="1">
      <c r="A31" s="594"/>
      <c r="B31" s="594"/>
      <c r="C31" s="594"/>
      <c r="D31" s="594"/>
      <c r="E31" s="594"/>
      <c r="F31" s="594"/>
      <c r="G31" s="594"/>
      <c r="H31" s="594"/>
      <c r="I31" s="594"/>
    </row>
    <row r="32" spans="1:9" ht="12.75" customHeight="1">
      <c r="A32" s="594"/>
      <c r="B32" s="594"/>
      <c r="C32" s="594"/>
      <c r="D32" s="594"/>
      <c r="E32" s="594"/>
      <c r="F32" s="594"/>
      <c r="G32" s="594"/>
      <c r="H32" s="594"/>
      <c r="I32" s="594"/>
    </row>
    <row r="33" spans="1:9" ht="12.75" customHeight="1">
      <c r="A33" s="594"/>
      <c r="B33" s="594"/>
      <c r="C33" s="594"/>
      <c r="D33" s="594"/>
      <c r="E33" s="594"/>
      <c r="F33" s="594"/>
      <c r="G33" s="594"/>
      <c r="H33" s="594"/>
      <c r="I33" s="594"/>
    </row>
    <row r="34" spans="1:9" ht="12.75" customHeight="1">
      <c r="A34" s="268"/>
      <c r="B34" s="268"/>
      <c r="C34" s="268"/>
      <c r="D34" s="268"/>
      <c r="E34" s="268"/>
      <c r="F34" s="268"/>
      <c r="G34" s="268"/>
      <c r="H34" s="268"/>
      <c r="I34" s="268"/>
    </row>
    <row r="35" spans="1:9" ht="12.75" customHeight="1" thickBot="1">
      <c r="A35" s="268"/>
      <c r="B35" s="268"/>
      <c r="C35" s="268"/>
      <c r="D35" s="268"/>
      <c r="E35" s="268"/>
      <c r="F35" s="268"/>
      <c r="G35" s="268"/>
      <c r="H35" s="268"/>
      <c r="I35" s="268"/>
    </row>
    <row r="36" spans="1:9" ht="12.75" customHeight="1" thickTop="1">
      <c r="A36" s="271"/>
      <c r="B36" s="271"/>
      <c r="C36" s="271"/>
      <c r="D36" s="271"/>
      <c r="E36" s="271"/>
      <c r="F36" s="271"/>
      <c r="G36" s="271"/>
      <c r="H36" s="271"/>
      <c r="I36" s="271"/>
    </row>
    <row r="37" spans="1:9" ht="12.75" customHeight="1">
      <c r="A37" s="268"/>
      <c r="B37" s="268"/>
      <c r="C37" s="268"/>
      <c r="D37" s="268"/>
      <c r="E37" s="268"/>
      <c r="F37" s="268"/>
      <c r="G37" s="268"/>
      <c r="H37" s="268"/>
      <c r="I37" s="268"/>
    </row>
    <row r="38" spans="1:9" ht="12.75" customHeight="1">
      <c r="A38" s="268"/>
      <c r="B38" s="268"/>
      <c r="C38" s="268"/>
      <c r="D38" s="268"/>
      <c r="E38" s="268"/>
      <c r="F38" s="268"/>
      <c r="G38" s="268"/>
      <c r="H38" s="268"/>
      <c r="I38" s="268"/>
    </row>
    <row r="39" spans="1:9" ht="12.75" customHeight="1">
      <c r="A39" s="268"/>
      <c r="B39" s="268"/>
      <c r="C39" s="268"/>
      <c r="D39" s="268"/>
      <c r="E39" s="268"/>
      <c r="F39" s="268"/>
      <c r="G39" s="268"/>
      <c r="H39" s="268"/>
      <c r="I39" s="268"/>
    </row>
    <row r="40" spans="1:9" ht="12.75" customHeight="1">
      <c r="A40" s="268"/>
      <c r="B40" s="268"/>
      <c r="C40" s="268"/>
      <c r="D40" s="268"/>
      <c r="E40" s="268"/>
      <c r="F40" s="268"/>
      <c r="G40" s="268"/>
      <c r="H40" s="268"/>
      <c r="I40" s="268"/>
    </row>
    <row r="41" spans="1:9" ht="12.75" customHeight="1">
      <c r="A41" s="268"/>
      <c r="B41" s="268"/>
      <c r="C41" s="268"/>
      <c r="D41" s="268"/>
      <c r="E41" s="268"/>
      <c r="F41" s="268"/>
      <c r="G41" s="268"/>
      <c r="H41" s="268"/>
      <c r="I41" s="268"/>
    </row>
    <row r="42" spans="1:9" ht="12.75" customHeight="1">
      <c r="A42" s="268"/>
      <c r="B42" s="268"/>
      <c r="C42" s="268"/>
      <c r="D42" s="268"/>
      <c r="E42" s="268"/>
      <c r="F42" s="268"/>
      <c r="G42" s="268"/>
      <c r="H42" s="268"/>
      <c r="I42" s="268"/>
    </row>
    <row r="43" spans="1:9" ht="12.75" customHeight="1">
      <c r="A43" s="268"/>
      <c r="B43" s="268"/>
      <c r="C43" s="268"/>
      <c r="D43" s="268"/>
      <c r="E43" s="268"/>
      <c r="F43" s="268"/>
      <c r="G43" s="268"/>
      <c r="H43" s="268"/>
      <c r="I43" s="268"/>
    </row>
    <row r="44" spans="1:9" ht="12.75" customHeight="1">
      <c r="A44" s="268"/>
      <c r="B44" s="268"/>
      <c r="C44" s="268"/>
      <c r="D44" s="268"/>
      <c r="E44" s="268"/>
      <c r="F44" s="268"/>
      <c r="G44" s="268"/>
      <c r="H44" s="268"/>
      <c r="I44" s="268"/>
    </row>
    <row r="45" spans="1:9" ht="12.75" customHeight="1">
      <c r="A45" s="268"/>
      <c r="B45" s="268"/>
      <c r="C45" s="268"/>
      <c r="D45" s="268"/>
      <c r="E45" s="268"/>
      <c r="F45" s="268"/>
      <c r="G45" s="268"/>
      <c r="H45" s="268"/>
      <c r="I45" s="268"/>
    </row>
    <row r="46" spans="1:9" ht="12.75" customHeight="1">
      <c r="A46" s="268"/>
      <c r="B46" s="268"/>
      <c r="C46" s="268"/>
      <c r="D46" s="268"/>
      <c r="E46" s="268"/>
      <c r="F46" s="268"/>
      <c r="G46" s="268"/>
      <c r="H46" s="268"/>
      <c r="I46" s="268"/>
    </row>
    <row r="47" spans="1:9" ht="12.75" customHeight="1">
      <c r="A47" s="268"/>
      <c r="B47" s="268"/>
      <c r="C47" s="268"/>
      <c r="D47" s="268"/>
      <c r="E47" s="268"/>
      <c r="F47" s="268"/>
      <c r="G47" s="268"/>
      <c r="H47" s="268"/>
      <c r="I47" s="268"/>
    </row>
    <row r="48" spans="1:9" ht="12.75" customHeight="1">
      <c r="A48" s="268"/>
      <c r="B48" s="268"/>
      <c r="C48" s="268"/>
      <c r="D48" s="268"/>
      <c r="E48" s="268"/>
      <c r="F48" s="268"/>
      <c r="G48" s="268"/>
      <c r="H48" s="268"/>
      <c r="I48" s="268"/>
    </row>
    <row r="49" spans="1:9" ht="12.75" customHeight="1">
      <c r="A49" s="268"/>
      <c r="B49" s="268"/>
      <c r="C49" s="268"/>
      <c r="D49" s="268"/>
      <c r="E49" s="268"/>
      <c r="F49" s="268"/>
      <c r="G49" s="268"/>
      <c r="H49" s="268"/>
      <c r="I49" s="268"/>
    </row>
    <row r="50" spans="1:9" ht="12.75" customHeight="1">
      <c r="A50" s="268"/>
      <c r="B50" s="268"/>
      <c r="C50" s="268"/>
      <c r="D50" s="268"/>
      <c r="E50" s="268"/>
      <c r="F50" s="268"/>
      <c r="G50" s="268"/>
      <c r="H50" s="268"/>
      <c r="I50" s="268"/>
    </row>
    <row r="51" spans="1:9" ht="12.75" customHeight="1">
      <c r="A51" s="268"/>
      <c r="B51" s="268"/>
      <c r="C51" s="268"/>
      <c r="D51" s="268"/>
      <c r="E51" s="268"/>
      <c r="F51" s="268"/>
      <c r="G51" s="268"/>
      <c r="H51" s="268"/>
      <c r="I51" s="268"/>
    </row>
    <row r="52" spans="1:9" ht="12.75" customHeight="1">
      <c r="A52" s="268"/>
      <c r="B52" s="268"/>
      <c r="C52" s="268"/>
      <c r="D52" s="268"/>
      <c r="E52" s="268"/>
      <c r="F52" s="268"/>
      <c r="G52" s="268"/>
      <c r="H52" s="268"/>
      <c r="I52" s="268"/>
    </row>
    <row r="53" spans="1:9" ht="12.75" customHeight="1">
      <c r="A53" s="268"/>
      <c r="B53" s="268"/>
      <c r="C53" s="268"/>
      <c r="D53" s="268"/>
      <c r="E53" s="268"/>
      <c r="F53" s="268"/>
      <c r="G53" s="268"/>
      <c r="H53" s="268"/>
      <c r="I53" s="268"/>
    </row>
    <row r="54" spans="1:9" ht="12.75" customHeight="1">
      <c r="A54" s="268"/>
      <c r="B54" s="268"/>
      <c r="C54" s="268"/>
      <c r="D54" s="268"/>
      <c r="E54" s="268"/>
      <c r="F54" s="268"/>
      <c r="G54" s="268"/>
      <c r="H54" s="268"/>
      <c r="I54" s="268"/>
    </row>
    <row r="55" spans="1:9" ht="12.75" customHeight="1">
      <c r="A55" s="268"/>
      <c r="B55" s="268"/>
      <c r="C55" s="268"/>
      <c r="D55" s="268"/>
      <c r="E55" s="268"/>
      <c r="F55" s="268"/>
      <c r="G55" s="268"/>
      <c r="H55" s="268"/>
      <c r="I55" s="268"/>
    </row>
    <row r="56" spans="1:9" ht="12.75" customHeight="1">
      <c r="A56" s="268"/>
      <c r="B56" s="268"/>
      <c r="C56" s="268"/>
      <c r="D56" s="268"/>
      <c r="E56" s="268"/>
      <c r="F56" s="268"/>
      <c r="G56" s="268"/>
      <c r="H56" s="268"/>
      <c r="I56" s="268"/>
    </row>
    <row r="57" spans="1:9" ht="12.75" customHeight="1">
      <c r="A57" s="268"/>
      <c r="B57" s="268"/>
      <c r="C57" s="268"/>
      <c r="D57" s="268"/>
      <c r="E57" s="268"/>
      <c r="F57" s="268"/>
      <c r="G57" s="268"/>
      <c r="H57" s="268"/>
      <c r="I57" s="268"/>
    </row>
    <row r="58" spans="1:9" ht="12.75" customHeight="1">
      <c r="A58" s="268"/>
      <c r="B58" s="268"/>
      <c r="C58" s="268"/>
      <c r="D58" s="268"/>
      <c r="E58" s="268"/>
      <c r="F58" s="268"/>
      <c r="G58" s="268"/>
      <c r="H58" s="268"/>
      <c r="I58" s="268"/>
    </row>
    <row r="59" spans="1:9" ht="12.75" customHeight="1">
      <c r="A59" s="268"/>
      <c r="B59" s="268"/>
      <c r="C59" s="268"/>
      <c r="D59" s="268"/>
      <c r="E59" s="268"/>
      <c r="F59" s="268"/>
      <c r="G59" s="268"/>
      <c r="H59" s="268"/>
      <c r="I59" s="268"/>
    </row>
    <row r="60" spans="1:9" ht="12.75" customHeight="1">
      <c r="A60" s="268"/>
      <c r="B60" s="268"/>
      <c r="C60" s="268"/>
      <c r="D60" s="268"/>
      <c r="E60" s="268"/>
      <c r="F60" s="268"/>
      <c r="G60" s="268"/>
      <c r="H60" s="268"/>
      <c r="I60" s="268"/>
    </row>
  </sheetData>
  <mergeCells count="4">
    <mergeCell ref="A16:I17"/>
    <mergeCell ref="A19:I20"/>
    <mergeCell ref="A24:I27"/>
    <mergeCell ref="A30:I33"/>
  </mergeCells>
  <phoneticPr fontId="8" type="noConversion"/>
  <hyperlinks>
    <hyperlink ref="A8" r:id="rId1" display="http://www.sgk.gov.tr/wps/portal/tr/kurumsal/istatistikler/sgk_istatistik_yilliklari/!ut/p/b1/pZPJkqM4FEW_JT-AQsywFPNghAELbDYEHlI2gw0Gg-Hry1mdvejOyOxFa6eIc-PFPU-iM3pLZ9divJBiuNyuRf1xz8TcYixLURkI5BgA4DAsn4A4ZCydfwG7FwC-ORD8yTvA_isfQE565U0MNrbCWY5Ip_Q2OsyK3"/>
  </hyperlinks>
  <pageMargins left="0.75" right="0.75" top="1" bottom="1" header="0.5" footer="0.5"/>
  <pageSetup paperSize="9" orientation="portrait" r:id="rId2"/>
  <headerFooter alignWithMargins="0"/>
  <drawing r:id="rId3"/>
</worksheet>
</file>

<file path=xl/worksheets/sheet20.xml><?xml version="1.0" encoding="utf-8"?>
<worksheet xmlns="http://schemas.openxmlformats.org/spreadsheetml/2006/main" xmlns:r="http://schemas.openxmlformats.org/officeDocument/2006/relationships">
  <dimension ref="A1:J45"/>
  <sheetViews>
    <sheetView showGridLines="0" topLeftCell="A22" workbookViewId="0">
      <selection activeCell="J37" sqref="J37"/>
    </sheetView>
  </sheetViews>
  <sheetFormatPr defaultRowHeight="12.75"/>
  <cols>
    <col min="1" max="1" width="36" style="30" customWidth="1"/>
    <col min="2" max="7" width="10.7109375" style="30" customWidth="1"/>
    <col min="8" max="8" width="8.85546875" style="30" customWidth="1"/>
    <col min="9" max="16384" width="9.140625" style="30"/>
  </cols>
  <sheetData>
    <row r="1" spans="1:10" ht="33" customHeight="1">
      <c r="A1" s="840" t="s">
        <v>675</v>
      </c>
      <c r="B1" s="841"/>
      <c r="C1" s="841"/>
      <c r="D1" s="841"/>
      <c r="E1" s="841"/>
      <c r="F1" s="841"/>
      <c r="G1" s="841"/>
    </row>
    <row r="2" spans="1:10" s="32" customFormat="1" ht="33" customHeight="1">
      <c r="A2" s="842" t="s">
        <v>674</v>
      </c>
      <c r="B2" s="842"/>
      <c r="C2" s="842"/>
      <c r="D2" s="842"/>
      <c r="E2" s="842"/>
      <c r="F2" s="842"/>
      <c r="G2" s="842"/>
      <c r="H2" s="30"/>
    </row>
    <row r="3" spans="1:10" ht="21.95" customHeight="1">
      <c r="A3" s="835" t="s">
        <v>809</v>
      </c>
      <c r="B3" s="843">
        <v>2011</v>
      </c>
      <c r="C3" s="828"/>
      <c r="D3" s="844"/>
      <c r="E3" s="827">
        <f>+B3+1</f>
        <v>2012</v>
      </c>
      <c r="F3" s="828"/>
      <c r="G3" s="827"/>
      <c r="H3" s="54"/>
    </row>
    <row r="4" spans="1:10" ht="21.95" customHeight="1">
      <c r="A4" s="836"/>
      <c r="B4" s="820" t="s">
        <v>463</v>
      </c>
      <c r="C4" s="820" t="s">
        <v>464</v>
      </c>
      <c r="D4" s="820" t="s">
        <v>465</v>
      </c>
      <c r="E4" s="820" t="s">
        <v>463</v>
      </c>
      <c r="F4" s="820" t="s">
        <v>464</v>
      </c>
      <c r="G4" s="833" t="s">
        <v>465</v>
      </c>
    </row>
    <row r="5" spans="1:10" ht="21.95" customHeight="1">
      <c r="A5" s="837"/>
      <c r="B5" s="821"/>
      <c r="C5" s="821"/>
      <c r="D5" s="821"/>
      <c r="E5" s="821"/>
      <c r="F5" s="821"/>
      <c r="G5" s="834"/>
      <c r="H5" s="54"/>
    </row>
    <row r="6" spans="1:10" ht="18" customHeight="1">
      <c r="A6" s="329" t="s">
        <v>574</v>
      </c>
      <c r="B6" s="55">
        <v>1438</v>
      </c>
      <c r="C6" s="55">
        <v>58</v>
      </c>
      <c r="D6" s="56">
        <f t="shared" ref="D6:D15" si="0">+C6+B6</f>
        <v>1496</v>
      </c>
      <c r="E6" s="55">
        <v>3661</v>
      </c>
      <c r="F6" s="55">
        <v>395</v>
      </c>
      <c r="G6" s="56">
        <f t="shared" ref="G6:G15" si="1">+F6+E6</f>
        <v>4056</v>
      </c>
    </row>
    <row r="7" spans="1:10" ht="18" customHeight="1">
      <c r="A7" s="330" t="s">
        <v>575</v>
      </c>
      <c r="B7" s="57">
        <v>8474</v>
      </c>
      <c r="C7" s="57">
        <v>672</v>
      </c>
      <c r="D7" s="58">
        <f t="shared" si="0"/>
        <v>9146</v>
      </c>
      <c r="E7" s="57">
        <v>9099</v>
      </c>
      <c r="F7" s="57">
        <v>1146</v>
      </c>
      <c r="G7" s="58">
        <f t="shared" si="1"/>
        <v>10245</v>
      </c>
    </row>
    <row r="8" spans="1:10" ht="18" customHeight="1">
      <c r="A8" s="331" t="s">
        <v>83</v>
      </c>
      <c r="B8" s="55">
        <v>9759</v>
      </c>
      <c r="C8" s="55">
        <v>825</v>
      </c>
      <c r="D8" s="56">
        <f t="shared" si="0"/>
        <v>10584</v>
      </c>
      <c r="E8" s="55">
        <v>10120</v>
      </c>
      <c r="F8" s="55">
        <v>972</v>
      </c>
      <c r="G8" s="58">
        <f t="shared" si="1"/>
        <v>11092</v>
      </c>
    </row>
    <row r="9" spans="1:10" ht="18" customHeight="1">
      <c r="A9" s="331" t="s">
        <v>84</v>
      </c>
      <c r="B9" s="55">
        <v>17811</v>
      </c>
      <c r="C9" s="55">
        <v>1267</v>
      </c>
      <c r="D9" s="56">
        <f t="shared" si="0"/>
        <v>19078</v>
      </c>
      <c r="E9" s="55">
        <v>18179</v>
      </c>
      <c r="F9" s="55">
        <v>1544</v>
      </c>
      <c r="G9" s="58">
        <f t="shared" si="1"/>
        <v>19723</v>
      </c>
    </row>
    <row r="10" spans="1:10" ht="18" customHeight="1">
      <c r="A10" s="331" t="s">
        <v>85</v>
      </c>
      <c r="B10" s="55">
        <v>9670</v>
      </c>
      <c r="C10" s="55">
        <v>586</v>
      </c>
      <c r="D10" s="56">
        <f t="shared" si="0"/>
        <v>10256</v>
      </c>
      <c r="E10" s="55">
        <v>9138</v>
      </c>
      <c r="F10" s="55">
        <v>657</v>
      </c>
      <c r="G10" s="58">
        <f t="shared" si="1"/>
        <v>9795</v>
      </c>
    </row>
    <row r="11" spans="1:10" ht="18" customHeight="1">
      <c r="A11" s="331" t="s">
        <v>87</v>
      </c>
      <c r="B11" s="55">
        <v>4239</v>
      </c>
      <c r="C11" s="55">
        <v>190</v>
      </c>
      <c r="D11" s="56">
        <f t="shared" si="0"/>
        <v>4429</v>
      </c>
      <c r="E11" s="55">
        <v>4966</v>
      </c>
      <c r="F11" s="55">
        <v>299</v>
      </c>
      <c r="G11" s="58">
        <f t="shared" si="1"/>
        <v>5265</v>
      </c>
    </row>
    <row r="12" spans="1:10" ht="18" customHeight="1">
      <c r="A12" s="331" t="s">
        <v>86</v>
      </c>
      <c r="B12" s="55">
        <v>10414</v>
      </c>
      <c r="C12" s="55">
        <v>448</v>
      </c>
      <c r="D12" s="56">
        <f t="shared" si="0"/>
        <v>10862</v>
      </c>
      <c r="E12" s="55">
        <v>11102</v>
      </c>
      <c r="F12" s="55">
        <v>622</v>
      </c>
      <c r="G12" s="58">
        <f t="shared" si="1"/>
        <v>11724</v>
      </c>
    </row>
    <row r="13" spans="1:10" ht="18" customHeight="1">
      <c r="A13" s="331" t="s">
        <v>88</v>
      </c>
      <c r="B13" s="55">
        <v>2341</v>
      </c>
      <c r="C13" s="55">
        <v>84</v>
      </c>
      <c r="D13" s="56">
        <f t="shared" si="0"/>
        <v>2425</v>
      </c>
      <c r="E13" s="55">
        <v>2274</v>
      </c>
      <c r="F13" s="55">
        <v>129</v>
      </c>
      <c r="G13" s="58">
        <f t="shared" si="1"/>
        <v>2403</v>
      </c>
    </row>
    <row r="14" spans="1:10" ht="18" customHeight="1">
      <c r="A14" s="331" t="s">
        <v>89</v>
      </c>
      <c r="B14" s="55">
        <v>701</v>
      </c>
      <c r="C14" s="55">
        <v>28</v>
      </c>
      <c r="D14" s="56">
        <f t="shared" si="0"/>
        <v>729</v>
      </c>
      <c r="E14" s="55">
        <v>507</v>
      </c>
      <c r="F14" s="55">
        <v>17</v>
      </c>
      <c r="G14" s="58">
        <f t="shared" si="1"/>
        <v>524</v>
      </c>
    </row>
    <row r="15" spans="1:10" s="61" customFormat="1" ht="18" customHeight="1">
      <c r="A15" s="332" t="s">
        <v>11</v>
      </c>
      <c r="B15" s="59">
        <v>212</v>
      </c>
      <c r="C15" s="59">
        <v>10</v>
      </c>
      <c r="D15" s="60">
        <f t="shared" si="0"/>
        <v>222</v>
      </c>
      <c r="E15" s="59">
        <v>44</v>
      </c>
      <c r="F15" s="59">
        <v>0</v>
      </c>
      <c r="G15" s="60">
        <f t="shared" si="1"/>
        <v>44</v>
      </c>
      <c r="J15" s="62"/>
    </row>
    <row r="16" spans="1:10" s="61" customFormat="1" ht="18" customHeight="1">
      <c r="A16" s="552" t="s">
        <v>810</v>
      </c>
      <c r="B16" s="555">
        <f t="shared" ref="B16:G16" si="2">SUM(B6:B15)</f>
        <v>65059</v>
      </c>
      <c r="C16" s="555">
        <f t="shared" si="2"/>
        <v>4168</v>
      </c>
      <c r="D16" s="555">
        <f t="shared" si="2"/>
        <v>69227</v>
      </c>
      <c r="E16" s="555">
        <f t="shared" si="2"/>
        <v>69090</v>
      </c>
      <c r="F16" s="555">
        <f t="shared" si="2"/>
        <v>5781</v>
      </c>
      <c r="G16" s="555">
        <f t="shared" si="2"/>
        <v>74871</v>
      </c>
    </row>
    <row r="17" spans="1:8" s="63" customFormat="1" ht="15" customHeight="1">
      <c r="A17" s="838" t="s">
        <v>811</v>
      </c>
      <c r="B17" s="822">
        <f>+B19+B20</f>
        <v>1679228</v>
      </c>
      <c r="C17" s="822">
        <f>+C19+C20</f>
        <v>78194</v>
      </c>
      <c r="D17" s="822">
        <f>+C17+B17</f>
        <v>1757422</v>
      </c>
      <c r="E17" s="822">
        <f>+E19+E20</f>
        <v>1552407</v>
      </c>
      <c r="F17" s="822">
        <f>+F19+F20</f>
        <v>94720</v>
      </c>
      <c r="G17" s="822">
        <f>+F17+E17</f>
        <v>1647127</v>
      </c>
    </row>
    <row r="18" spans="1:8" s="63" customFormat="1" ht="15" customHeight="1">
      <c r="A18" s="839"/>
      <c r="B18" s="823"/>
      <c r="C18" s="823"/>
      <c r="D18" s="676"/>
      <c r="E18" s="823"/>
      <c r="F18" s="823"/>
      <c r="G18" s="823"/>
    </row>
    <row r="19" spans="1:8" s="63" customFormat="1" ht="18" customHeight="1">
      <c r="A19" s="553" t="s">
        <v>1147</v>
      </c>
      <c r="B19" s="34">
        <v>53947</v>
      </c>
      <c r="C19" s="34">
        <v>1547</v>
      </c>
      <c r="D19" s="34">
        <f>SUM(B19:C19)</f>
        <v>55494</v>
      </c>
      <c r="E19" s="34">
        <v>48190</v>
      </c>
      <c r="F19" s="34">
        <v>1696</v>
      </c>
      <c r="G19" s="34">
        <f>SUM(E19:F19)</f>
        <v>49886</v>
      </c>
    </row>
    <row r="20" spans="1:8" s="63" customFormat="1" ht="18" customHeight="1">
      <c r="A20" s="554" t="s">
        <v>1148</v>
      </c>
      <c r="B20" s="37">
        <v>1625281</v>
      </c>
      <c r="C20" s="37">
        <v>76647</v>
      </c>
      <c r="D20" s="37">
        <f>+D17-D19</f>
        <v>1701928</v>
      </c>
      <c r="E20" s="37">
        <v>1504217</v>
      </c>
      <c r="F20" s="37">
        <v>93024</v>
      </c>
      <c r="G20" s="37">
        <f>+G17-G19</f>
        <v>1597241</v>
      </c>
    </row>
    <row r="21" spans="1:8" ht="26.1" customHeight="1">
      <c r="A21" s="551" t="s">
        <v>1150</v>
      </c>
      <c r="B21" s="41">
        <f t="shared" ref="B21:G21" si="3">+B17/B16</f>
        <v>25.810848614334681</v>
      </c>
      <c r="C21" s="41">
        <f t="shared" si="3"/>
        <v>18.760556621880998</v>
      </c>
      <c r="D21" s="41">
        <f t="shared" si="3"/>
        <v>25.386366591069958</v>
      </c>
      <c r="E21" s="41">
        <f t="shared" si="3"/>
        <v>22.469344333478073</v>
      </c>
      <c r="F21" s="41">
        <f t="shared" si="3"/>
        <v>16.384708527936343</v>
      </c>
      <c r="G21" s="41">
        <f t="shared" si="3"/>
        <v>21.999532529283702</v>
      </c>
    </row>
    <row r="22" spans="1:8" ht="28.5" customHeight="1">
      <c r="A22" s="64"/>
      <c r="B22" s="56"/>
      <c r="C22" s="56"/>
      <c r="D22" s="56"/>
      <c r="E22" s="56"/>
      <c r="F22" s="56"/>
      <c r="G22" s="56"/>
    </row>
    <row r="23" spans="1:8" ht="29.25" customHeight="1">
      <c r="A23" s="831" t="s">
        <v>673</v>
      </c>
      <c r="B23" s="832"/>
      <c r="C23" s="832"/>
      <c r="D23" s="832"/>
      <c r="E23" s="832"/>
      <c r="F23" s="832"/>
      <c r="G23" s="832"/>
    </row>
    <row r="24" spans="1:8" s="32" customFormat="1" ht="31.5" customHeight="1">
      <c r="A24" s="830" t="s">
        <v>672</v>
      </c>
      <c r="B24" s="830"/>
      <c r="C24" s="830"/>
      <c r="D24" s="830"/>
      <c r="E24" s="830"/>
      <c r="F24" s="830"/>
      <c r="G24" s="830"/>
      <c r="H24" s="30"/>
    </row>
    <row r="25" spans="1:8" s="61" customFormat="1" ht="21.95" customHeight="1">
      <c r="A25" s="835" t="s">
        <v>809</v>
      </c>
      <c r="B25" s="824">
        <v>2011</v>
      </c>
      <c r="C25" s="825"/>
      <c r="D25" s="826"/>
      <c r="E25" s="829">
        <f>+B25+1</f>
        <v>2012</v>
      </c>
      <c r="F25" s="825"/>
      <c r="G25" s="829"/>
      <c r="H25" s="65"/>
    </row>
    <row r="26" spans="1:8" s="61" customFormat="1" ht="21.95" customHeight="1">
      <c r="A26" s="836"/>
      <c r="B26" s="820" t="s">
        <v>463</v>
      </c>
      <c r="C26" s="820" t="s">
        <v>464</v>
      </c>
      <c r="D26" s="820" t="s">
        <v>465</v>
      </c>
      <c r="E26" s="820" t="s">
        <v>463</v>
      </c>
      <c r="F26" s="820" t="s">
        <v>464</v>
      </c>
      <c r="G26" s="833" t="s">
        <v>465</v>
      </c>
      <c r="H26" s="65"/>
    </row>
    <row r="27" spans="1:8" s="61" customFormat="1" ht="21.95" customHeight="1">
      <c r="A27" s="837"/>
      <c r="B27" s="821"/>
      <c r="C27" s="821"/>
      <c r="D27" s="821"/>
      <c r="E27" s="821"/>
      <c r="F27" s="821"/>
      <c r="G27" s="834"/>
      <c r="H27" s="65"/>
    </row>
    <row r="28" spans="1:8" s="61" customFormat="1" ht="18" customHeight="1">
      <c r="A28" s="329" t="s">
        <v>574</v>
      </c>
      <c r="B28" s="325">
        <v>165</v>
      </c>
      <c r="C28" s="325">
        <v>0</v>
      </c>
      <c r="D28" s="60">
        <f t="shared" ref="D28:D37" si="4">+C28+B28</f>
        <v>165</v>
      </c>
      <c r="E28" s="325">
        <v>256</v>
      </c>
      <c r="F28" s="325">
        <v>2</v>
      </c>
      <c r="G28" s="60">
        <f t="shared" ref="G28:G37" si="5">+F28+E28</f>
        <v>258</v>
      </c>
    </row>
    <row r="29" spans="1:8" s="61" customFormat="1" ht="18" customHeight="1">
      <c r="A29" s="330" t="s">
        <v>575</v>
      </c>
      <c r="B29" s="325">
        <v>19</v>
      </c>
      <c r="C29" s="325">
        <v>3</v>
      </c>
      <c r="D29" s="60">
        <f t="shared" si="4"/>
        <v>22</v>
      </c>
      <c r="E29" s="325">
        <v>3</v>
      </c>
      <c r="F29" s="325">
        <v>4</v>
      </c>
      <c r="G29" s="60">
        <f t="shared" si="5"/>
        <v>7</v>
      </c>
    </row>
    <row r="30" spans="1:8" s="61" customFormat="1" ht="18" customHeight="1">
      <c r="A30" s="331" t="s">
        <v>83</v>
      </c>
      <c r="B30" s="325">
        <v>38</v>
      </c>
      <c r="C30" s="325">
        <v>2</v>
      </c>
      <c r="D30" s="60">
        <f t="shared" si="4"/>
        <v>40</v>
      </c>
      <c r="E30" s="325">
        <v>14</v>
      </c>
      <c r="F30" s="325">
        <v>0</v>
      </c>
      <c r="G30" s="60">
        <f t="shared" si="5"/>
        <v>14</v>
      </c>
    </row>
    <row r="31" spans="1:8" s="61" customFormat="1" ht="18" customHeight="1">
      <c r="A31" s="331" t="s">
        <v>84</v>
      </c>
      <c r="B31" s="325">
        <v>107</v>
      </c>
      <c r="C31" s="325">
        <v>2</v>
      </c>
      <c r="D31" s="60">
        <f t="shared" si="4"/>
        <v>109</v>
      </c>
      <c r="E31" s="325">
        <v>54</v>
      </c>
      <c r="F31" s="325">
        <v>2</v>
      </c>
      <c r="G31" s="60">
        <f t="shared" si="5"/>
        <v>56</v>
      </c>
    </row>
    <row r="32" spans="1:8" s="61" customFormat="1" ht="18" customHeight="1">
      <c r="A32" s="331" t="s">
        <v>85</v>
      </c>
      <c r="B32" s="325">
        <v>122</v>
      </c>
      <c r="C32" s="325">
        <v>1</v>
      </c>
      <c r="D32" s="60">
        <f t="shared" si="4"/>
        <v>123</v>
      </c>
      <c r="E32" s="325">
        <v>22</v>
      </c>
      <c r="F32" s="325">
        <v>0</v>
      </c>
      <c r="G32" s="60">
        <f t="shared" si="5"/>
        <v>22</v>
      </c>
    </row>
    <row r="33" spans="1:8" s="61" customFormat="1" ht="18" customHeight="1">
      <c r="A33" s="331" t="s">
        <v>87</v>
      </c>
      <c r="B33" s="325">
        <v>139</v>
      </c>
      <c r="C33" s="325">
        <v>0</v>
      </c>
      <c r="D33" s="60">
        <f t="shared" si="4"/>
        <v>139</v>
      </c>
      <c r="E33" s="325">
        <v>25</v>
      </c>
      <c r="F33" s="325">
        <v>0</v>
      </c>
      <c r="G33" s="60">
        <f t="shared" si="5"/>
        <v>25</v>
      </c>
    </row>
    <row r="34" spans="1:8" s="61" customFormat="1" ht="18" customHeight="1">
      <c r="A34" s="331" t="s">
        <v>86</v>
      </c>
      <c r="B34" s="325">
        <v>88</v>
      </c>
      <c r="C34" s="325">
        <v>1</v>
      </c>
      <c r="D34" s="60">
        <f t="shared" si="4"/>
        <v>89</v>
      </c>
      <c r="E34" s="325">
        <v>9</v>
      </c>
      <c r="F34" s="325">
        <v>1</v>
      </c>
      <c r="G34" s="60">
        <f t="shared" si="5"/>
        <v>10</v>
      </c>
    </row>
    <row r="35" spans="1:8" s="61" customFormat="1" ht="18" customHeight="1">
      <c r="A35" s="331" t="s">
        <v>88</v>
      </c>
      <c r="B35" s="325">
        <v>5</v>
      </c>
      <c r="C35" s="325">
        <v>0</v>
      </c>
      <c r="D35" s="60">
        <f t="shared" si="4"/>
        <v>5</v>
      </c>
      <c r="E35" s="325">
        <v>3</v>
      </c>
      <c r="F35" s="325">
        <v>0</v>
      </c>
      <c r="G35" s="60">
        <f t="shared" si="5"/>
        <v>3</v>
      </c>
    </row>
    <row r="36" spans="1:8" s="61" customFormat="1" ht="18" customHeight="1">
      <c r="A36" s="331" t="s">
        <v>89</v>
      </c>
      <c r="B36" s="325">
        <v>4</v>
      </c>
      <c r="C36" s="325">
        <v>1</v>
      </c>
      <c r="D36" s="60">
        <f t="shared" si="4"/>
        <v>5</v>
      </c>
      <c r="E36" s="325">
        <v>0</v>
      </c>
      <c r="F36" s="325">
        <v>0</v>
      </c>
      <c r="G36" s="60">
        <f t="shared" si="5"/>
        <v>0</v>
      </c>
    </row>
    <row r="37" spans="1:8" s="61" customFormat="1" ht="18" customHeight="1">
      <c r="A37" s="332" t="s">
        <v>11</v>
      </c>
      <c r="B37" s="325">
        <v>0</v>
      </c>
      <c r="C37" s="325">
        <v>0</v>
      </c>
      <c r="D37" s="60">
        <f t="shared" si="4"/>
        <v>0</v>
      </c>
      <c r="E37" s="325">
        <v>0</v>
      </c>
      <c r="F37" s="325">
        <v>0</v>
      </c>
      <c r="G37" s="60">
        <f t="shared" si="5"/>
        <v>0</v>
      </c>
    </row>
    <row r="38" spans="1:8" s="61" customFormat="1" ht="18" customHeight="1">
      <c r="A38" s="552" t="s">
        <v>810</v>
      </c>
      <c r="B38" s="555">
        <f t="shared" ref="B38:G38" si="6">SUM(B28:B37)</f>
        <v>687</v>
      </c>
      <c r="C38" s="555">
        <f t="shared" si="6"/>
        <v>10</v>
      </c>
      <c r="D38" s="555">
        <f t="shared" si="6"/>
        <v>697</v>
      </c>
      <c r="E38" s="555">
        <f t="shared" si="6"/>
        <v>386</v>
      </c>
      <c r="F38" s="555">
        <f t="shared" si="6"/>
        <v>9</v>
      </c>
      <c r="G38" s="555">
        <f t="shared" si="6"/>
        <v>395</v>
      </c>
    </row>
    <row r="39" spans="1:8" s="66" customFormat="1" ht="15" customHeight="1">
      <c r="A39" s="838" t="s">
        <v>811</v>
      </c>
      <c r="B39" s="822">
        <f>+B41+B42</f>
        <v>15060</v>
      </c>
      <c r="C39" s="822">
        <f>+C41+C42</f>
        <v>418</v>
      </c>
      <c r="D39" s="822">
        <f>+C39+B39</f>
        <v>15478</v>
      </c>
      <c r="E39" s="822">
        <f>+E41+E42</f>
        <v>3030</v>
      </c>
      <c r="F39" s="822">
        <f>+F41+F42</f>
        <v>93</v>
      </c>
      <c r="G39" s="822">
        <f>+F39+E39</f>
        <v>3123</v>
      </c>
    </row>
    <row r="40" spans="1:8" s="66" customFormat="1" ht="15" customHeight="1">
      <c r="A40" s="839"/>
      <c r="B40" s="823"/>
      <c r="C40" s="823"/>
      <c r="D40" s="823"/>
      <c r="E40" s="823"/>
      <c r="F40" s="823"/>
      <c r="G40" s="823"/>
    </row>
    <row r="41" spans="1:8" s="66" customFormat="1" ht="18" customHeight="1">
      <c r="A41" s="553" t="s">
        <v>1147</v>
      </c>
      <c r="B41" s="34">
        <v>3873</v>
      </c>
      <c r="C41" s="34">
        <v>45</v>
      </c>
      <c r="D41" s="34">
        <f>+C41+B41</f>
        <v>3918</v>
      </c>
      <c r="E41" s="34">
        <v>722</v>
      </c>
      <c r="F41" s="34">
        <v>24</v>
      </c>
      <c r="G41" s="34">
        <f>+F41+E41</f>
        <v>746</v>
      </c>
    </row>
    <row r="42" spans="1:8" s="66" customFormat="1" ht="18" customHeight="1">
      <c r="A42" s="554" t="s">
        <v>1148</v>
      </c>
      <c r="B42" s="37">
        <v>11187</v>
      </c>
      <c r="C42" s="37">
        <v>373</v>
      </c>
      <c r="D42" s="37">
        <f>+C42+B42</f>
        <v>11560</v>
      </c>
      <c r="E42" s="37">
        <v>2308</v>
      </c>
      <c r="F42" s="37">
        <v>69</v>
      </c>
      <c r="G42" s="37">
        <f>+F42+E42</f>
        <v>2377</v>
      </c>
    </row>
    <row r="43" spans="1:8" s="63" customFormat="1" ht="24.95" customHeight="1">
      <c r="A43" s="549" t="s">
        <v>1149</v>
      </c>
      <c r="B43" s="550">
        <f t="shared" ref="B43:G43" si="7">+B39/B38</f>
        <v>21.921397379912662</v>
      </c>
      <c r="C43" s="550">
        <f t="shared" si="7"/>
        <v>41.8</v>
      </c>
      <c r="D43" s="550">
        <f t="shared" si="7"/>
        <v>22.206599713055954</v>
      </c>
      <c r="E43" s="550">
        <f t="shared" si="7"/>
        <v>7.8497409326424874</v>
      </c>
      <c r="F43" s="550">
        <f t="shared" si="7"/>
        <v>10.333333333333334</v>
      </c>
      <c r="G43" s="550">
        <f t="shared" si="7"/>
        <v>7.906329113924051</v>
      </c>
      <c r="H43" s="30"/>
    </row>
    <row r="44" spans="1:8">
      <c r="G44" s="67"/>
    </row>
    <row r="45" spans="1:8">
      <c r="E45" s="67"/>
    </row>
  </sheetData>
  <mergeCells count="36">
    <mergeCell ref="C17:C18"/>
    <mergeCell ref="D17:D18"/>
    <mergeCell ref="E17:E18"/>
    <mergeCell ref="F17:F18"/>
    <mergeCell ref="A1:G1"/>
    <mergeCell ref="B4:B5"/>
    <mergeCell ref="E4:E5"/>
    <mergeCell ref="C4:C5"/>
    <mergeCell ref="D4:D5"/>
    <mergeCell ref="A2:G2"/>
    <mergeCell ref="G4:G5"/>
    <mergeCell ref="B3:D3"/>
    <mergeCell ref="A3:A5"/>
    <mergeCell ref="G39:G40"/>
    <mergeCell ref="B25:D25"/>
    <mergeCell ref="E3:G3"/>
    <mergeCell ref="E25:G25"/>
    <mergeCell ref="F4:F5"/>
    <mergeCell ref="C26:C27"/>
    <mergeCell ref="B26:B27"/>
    <mergeCell ref="A24:G24"/>
    <mergeCell ref="A23:G23"/>
    <mergeCell ref="G26:G27"/>
    <mergeCell ref="E26:E27"/>
    <mergeCell ref="G17:G18"/>
    <mergeCell ref="A25:A27"/>
    <mergeCell ref="A39:A40"/>
    <mergeCell ref="A17:A18"/>
    <mergeCell ref="B17:B18"/>
    <mergeCell ref="F26:F27"/>
    <mergeCell ref="D26:D27"/>
    <mergeCell ref="B39:B40"/>
    <mergeCell ref="C39:C40"/>
    <mergeCell ref="D39:D40"/>
    <mergeCell ref="E39:E40"/>
    <mergeCell ref="F39:F40"/>
  </mergeCells>
  <phoneticPr fontId="8" type="noConversion"/>
  <printOptions horizontalCentered="1" verticalCentered="1" gridLinesSet="0"/>
  <pageMargins left="0" right="0" top="0" bottom="0" header="0" footer="0"/>
  <pageSetup paperSize="9" scale="95" orientation="portrait" r:id="rId1"/>
  <headerFooter alignWithMargins="0"/>
  <ignoredErrors>
    <ignoredError sqref="D16:D17 G16 D38:D39 G38" formula="1"/>
    <ignoredError sqref="A6 A28" numberStoredAsText="1"/>
  </ignoredErrors>
</worksheet>
</file>

<file path=xl/worksheets/sheet21.xml><?xml version="1.0" encoding="utf-8"?>
<worksheet xmlns="http://schemas.openxmlformats.org/spreadsheetml/2006/main" xmlns:r="http://schemas.openxmlformats.org/officeDocument/2006/relationships">
  <dimension ref="A1:F20"/>
  <sheetViews>
    <sheetView showGridLines="0" topLeftCell="A10" workbookViewId="0">
      <selection activeCell="D3" sqref="D3"/>
    </sheetView>
  </sheetViews>
  <sheetFormatPr defaultRowHeight="12.75"/>
  <cols>
    <col min="1" max="4" width="20.7109375" style="28" customWidth="1"/>
    <col min="5" max="6" width="12.7109375" style="28" customWidth="1"/>
    <col min="7" max="16384" width="9.140625" style="28"/>
  </cols>
  <sheetData>
    <row r="1" spans="1:6" ht="44.25" customHeight="1">
      <c r="A1" s="845" t="s">
        <v>1160</v>
      </c>
      <c r="B1" s="845"/>
      <c r="C1" s="845"/>
      <c r="D1" s="845"/>
      <c r="E1" s="514"/>
      <c r="F1" s="514"/>
    </row>
    <row r="2" spans="1:6" ht="40.5" customHeight="1">
      <c r="A2" s="846" t="s">
        <v>671</v>
      </c>
      <c r="B2" s="846"/>
      <c r="C2" s="846"/>
      <c r="D2" s="846"/>
      <c r="E2" s="515"/>
      <c r="F2" s="515"/>
    </row>
    <row r="3" spans="1:6" s="53" customFormat="1" ht="12" customHeight="1">
      <c r="A3" s="29"/>
    </row>
    <row r="4" spans="1:6" s="508" customFormat="1" ht="60.75" customHeight="1">
      <c r="A4" s="509" t="s">
        <v>804</v>
      </c>
      <c r="B4" s="509" t="s">
        <v>1101</v>
      </c>
      <c r="C4" s="509" t="s">
        <v>808</v>
      </c>
      <c r="D4" s="509" t="s">
        <v>1055</v>
      </c>
    </row>
    <row r="5" spans="1:6" s="53" customFormat="1" ht="30" customHeight="1">
      <c r="A5" s="507">
        <v>2008</v>
      </c>
      <c r="B5" s="511">
        <v>1452</v>
      </c>
      <c r="C5" s="511">
        <v>242</v>
      </c>
      <c r="D5" s="512">
        <v>1694</v>
      </c>
    </row>
    <row r="6" spans="1:6" s="53" customFormat="1" ht="30" customHeight="1">
      <c r="A6" s="507">
        <f>+A5+1</f>
        <v>2009</v>
      </c>
      <c r="B6" s="511">
        <v>1668</v>
      </c>
      <c r="C6" s="511">
        <v>217</v>
      </c>
      <c r="D6" s="512">
        <v>1885</v>
      </c>
    </row>
    <row r="7" spans="1:6" s="53" customFormat="1" ht="30" customHeight="1">
      <c r="A7" s="507">
        <f>+A6+1</f>
        <v>2010</v>
      </c>
      <c r="B7" s="511">
        <v>1976</v>
      </c>
      <c r="C7" s="511">
        <v>109</v>
      </c>
      <c r="D7" s="512">
        <v>2085</v>
      </c>
    </row>
    <row r="8" spans="1:6" s="53" customFormat="1" ht="30" customHeight="1">
      <c r="A8" s="507">
        <f>+A7+1</f>
        <v>2011</v>
      </c>
      <c r="B8" s="513">
        <v>2093</v>
      </c>
      <c r="C8" s="513">
        <v>123</v>
      </c>
      <c r="D8" s="512">
        <v>2216</v>
      </c>
    </row>
    <row r="9" spans="1:6" s="53" customFormat="1" ht="30" customHeight="1">
      <c r="A9" s="520">
        <f>+A8+1</f>
        <v>2012</v>
      </c>
      <c r="B9" s="521">
        <v>2036</v>
      </c>
      <c r="C9" s="521">
        <v>173</v>
      </c>
      <c r="D9" s="522">
        <f>SUM(B9:C9)</f>
        <v>2209</v>
      </c>
    </row>
    <row r="10" spans="1:6" s="53" customFormat="1" ht="30" customHeight="1">
      <c r="A10" s="507"/>
      <c r="B10" s="513"/>
      <c r="C10" s="513"/>
      <c r="D10" s="512"/>
    </row>
    <row r="11" spans="1:6" s="53" customFormat="1" ht="30" customHeight="1"/>
    <row r="12" spans="1:6" ht="45.75" customHeight="1">
      <c r="A12" s="847" t="s">
        <v>669</v>
      </c>
      <c r="B12" s="847"/>
      <c r="C12" s="847"/>
      <c r="D12" s="847"/>
      <c r="E12" s="516"/>
      <c r="F12" s="516"/>
    </row>
    <row r="13" spans="1:6" ht="37.5" customHeight="1">
      <c r="A13" s="848" t="s">
        <v>670</v>
      </c>
      <c r="B13" s="848"/>
      <c r="C13" s="848"/>
      <c r="D13" s="848"/>
      <c r="E13" s="517"/>
      <c r="F13" s="517"/>
    </row>
    <row r="14" spans="1:6" s="53" customFormat="1" ht="12" customHeight="1">
      <c r="A14" s="29"/>
    </row>
    <row r="15" spans="1:6" s="53" customFormat="1" ht="50.1" customHeight="1">
      <c r="A15" s="486" t="s">
        <v>806</v>
      </c>
      <c r="B15" s="486" t="s">
        <v>807</v>
      </c>
      <c r="C15" s="486" t="s">
        <v>808</v>
      </c>
      <c r="D15" s="486" t="s">
        <v>1055</v>
      </c>
    </row>
    <row r="16" spans="1:6" s="53" customFormat="1" ht="30" customHeight="1">
      <c r="A16" s="483">
        <v>2008</v>
      </c>
      <c r="B16" s="518">
        <v>865</v>
      </c>
      <c r="C16" s="518">
        <v>1</v>
      </c>
      <c r="D16" s="519">
        <f>SUM(B16:C16)</f>
        <v>866</v>
      </c>
    </row>
    <row r="17" spans="1:4" s="53" customFormat="1" ht="30" customHeight="1">
      <c r="A17" s="483">
        <f>+A16+1</f>
        <v>2009</v>
      </c>
      <c r="B17" s="518">
        <v>1171</v>
      </c>
      <c r="C17" s="518">
        <v>0</v>
      </c>
      <c r="D17" s="519">
        <f>SUM(B17:C17)</f>
        <v>1171</v>
      </c>
    </row>
    <row r="18" spans="1:4" s="53" customFormat="1" ht="30" customHeight="1">
      <c r="A18" s="483">
        <f>+A17+1</f>
        <v>2010</v>
      </c>
      <c r="B18" s="518">
        <v>1444</v>
      </c>
      <c r="C18" s="518">
        <v>10</v>
      </c>
      <c r="D18" s="519">
        <f>SUM(B18:C18)</f>
        <v>1454</v>
      </c>
    </row>
    <row r="19" spans="1:4" s="53" customFormat="1" ht="30" customHeight="1">
      <c r="A19" s="483">
        <f>+A18+1</f>
        <v>2011</v>
      </c>
      <c r="B19" s="518">
        <v>1700</v>
      </c>
      <c r="C19" s="518">
        <v>10</v>
      </c>
      <c r="D19" s="519">
        <f>SUM(B19:C19)</f>
        <v>1710</v>
      </c>
    </row>
    <row r="20" spans="1:4" s="53" customFormat="1" ht="33" customHeight="1">
      <c r="A20" s="484">
        <f>+A19+1</f>
        <v>2012</v>
      </c>
      <c r="B20" s="523">
        <v>744</v>
      </c>
      <c r="C20" s="523">
        <v>1</v>
      </c>
      <c r="D20" s="524">
        <f>SUM(B20:C20)</f>
        <v>745</v>
      </c>
    </row>
  </sheetData>
  <mergeCells count="4">
    <mergeCell ref="A1:D1"/>
    <mergeCell ref="A2:D2"/>
    <mergeCell ref="A12:D12"/>
    <mergeCell ref="A13:D13"/>
  </mergeCells>
  <phoneticPr fontId="10" type="noConversion"/>
  <printOptions horizontalCentered="1" verticalCentered="1" gridLinesSet="0"/>
  <pageMargins left="0" right="0" top="0" bottom="0" header="0" footer="0"/>
  <pageSetup paperSize="9" orientation="portrait" r:id="rId1"/>
  <headerFooter alignWithMargins="0"/>
  <ignoredErrors>
    <ignoredError sqref="D16" formulaRange="1"/>
  </ignoredErrors>
</worksheet>
</file>

<file path=xl/worksheets/sheet22.xml><?xml version="1.0" encoding="utf-8"?>
<worksheet xmlns="http://schemas.openxmlformats.org/spreadsheetml/2006/main" xmlns:r="http://schemas.openxmlformats.org/officeDocument/2006/relationships">
  <dimension ref="A1:R33"/>
  <sheetViews>
    <sheetView showGridLines="0" topLeftCell="A4" workbookViewId="0">
      <selection activeCell="L34" sqref="L34"/>
    </sheetView>
  </sheetViews>
  <sheetFormatPr defaultRowHeight="12.75"/>
  <cols>
    <col min="1" max="1" width="18.7109375" style="129" customWidth="1"/>
    <col min="2" max="10" width="9" style="129" customWidth="1"/>
    <col min="11" max="13" width="7.85546875" style="129" customWidth="1"/>
    <col min="14" max="14" width="27.28515625" style="129" customWidth="1"/>
    <col min="15" max="15" width="53.28515625" style="129" customWidth="1"/>
    <col min="16" max="18" width="7.85546875" style="129" customWidth="1"/>
    <col min="19" max="16384" width="9.140625" style="129"/>
  </cols>
  <sheetData>
    <row r="1" spans="1:18" ht="30" customHeight="1">
      <c r="A1" s="849" t="s">
        <v>1167</v>
      </c>
      <c r="B1" s="850"/>
      <c r="C1" s="850"/>
      <c r="D1" s="850"/>
      <c r="E1" s="850"/>
      <c r="F1" s="850"/>
      <c r="G1" s="850"/>
      <c r="H1" s="850"/>
      <c r="I1" s="850"/>
      <c r="J1" s="850"/>
      <c r="K1" s="128"/>
      <c r="L1" s="128"/>
      <c r="M1" s="128"/>
      <c r="N1" s="128"/>
      <c r="O1" s="128"/>
      <c r="P1" s="128"/>
      <c r="Q1" s="128"/>
      <c r="R1" s="128"/>
    </row>
    <row r="2" spans="1:18" ht="30" customHeight="1">
      <c r="A2" s="851" t="s">
        <v>1168</v>
      </c>
      <c r="B2" s="851"/>
      <c r="C2" s="851"/>
      <c r="D2" s="851"/>
      <c r="E2" s="851"/>
      <c r="F2" s="851"/>
      <c r="G2" s="851"/>
      <c r="H2" s="851"/>
      <c r="I2" s="851"/>
      <c r="J2" s="851"/>
      <c r="K2" s="130"/>
      <c r="L2" s="130"/>
      <c r="M2" s="130"/>
      <c r="N2" s="130"/>
      <c r="O2" s="130"/>
      <c r="P2" s="130"/>
      <c r="Q2" s="130"/>
      <c r="R2" s="130"/>
    </row>
    <row r="3" spans="1:18" ht="12" customHeight="1">
      <c r="A3" s="479"/>
      <c r="B3" s="479"/>
      <c r="C3" s="479"/>
      <c r="D3" s="479"/>
      <c r="E3" s="479"/>
      <c r="F3" s="479"/>
      <c r="G3" s="479"/>
      <c r="H3" s="479"/>
      <c r="I3" s="479"/>
      <c r="J3" s="479"/>
      <c r="K3" s="130"/>
      <c r="L3" s="130"/>
      <c r="M3" s="130"/>
      <c r="N3" s="130"/>
      <c r="O3" s="130"/>
      <c r="P3" s="130"/>
      <c r="Q3" s="130"/>
      <c r="R3" s="130"/>
    </row>
    <row r="4" spans="1:18" s="132" customFormat="1" ht="20.100000000000001" customHeight="1">
      <c r="A4" s="852" t="s">
        <v>797</v>
      </c>
      <c r="B4" s="853">
        <v>2012</v>
      </c>
      <c r="C4" s="853"/>
      <c r="D4" s="853"/>
      <c r="E4" s="853"/>
      <c r="F4" s="853"/>
      <c r="G4" s="853"/>
      <c r="H4" s="853"/>
      <c r="I4" s="853"/>
      <c r="J4" s="854"/>
      <c r="K4" s="126"/>
      <c r="L4" s="126"/>
      <c r="M4" s="126"/>
      <c r="N4" s="126"/>
      <c r="O4" s="126"/>
      <c r="P4" s="126"/>
      <c r="Q4" s="126"/>
      <c r="R4" s="126"/>
    </row>
    <row r="5" spans="1:18" s="132" customFormat="1" ht="30" customHeight="1">
      <c r="A5" s="852"/>
      <c r="B5" s="855" t="s">
        <v>764</v>
      </c>
      <c r="C5" s="856"/>
      <c r="D5" s="856"/>
      <c r="E5" s="857" t="s">
        <v>765</v>
      </c>
      <c r="F5" s="856"/>
      <c r="G5" s="856"/>
      <c r="H5" s="857" t="s">
        <v>766</v>
      </c>
      <c r="I5" s="856"/>
      <c r="J5" s="858"/>
      <c r="K5" s="133"/>
      <c r="L5" s="133"/>
      <c r="M5" s="133"/>
      <c r="N5" s="133"/>
      <c r="O5" s="133"/>
      <c r="P5" s="133"/>
      <c r="Q5" s="133"/>
      <c r="R5" s="133"/>
    </row>
    <row r="6" spans="1:18" s="137" customFormat="1" ht="20.100000000000001" customHeight="1">
      <c r="A6" s="852"/>
      <c r="B6" s="134" t="s">
        <v>34</v>
      </c>
      <c r="C6" s="134" t="s">
        <v>33</v>
      </c>
      <c r="D6" s="134" t="s">
        <v>35</v>
      </c>
      <c r="E6" s="134" t="s">
        <v>34</v>
      </c>
      <c r="F6" s="134" t="s">
        <v>33</v>
      </c>
      <c r="G6" s="134" t="s">
        <v>35</v>
      </c>
      <c r="H6" s="134" t="s">
        <v>34</v>
      </c>
      <c r="I6" s="134" t="s">
        <v>33</v>
      </c>
      <c r="J6" s="481" t="s">
        <v>35</v>
      </c>
      <c r="K6" s="136"/>
      <c r="L6" s="136"/>
      <c r="M6" s="136"/>
      <c r="N6" s="136"/>
      <c r="O6" s="136"/>
      <c r="P6" s="136"/>
      <c r="Q6" s="136"/>
      <c r="R6" s="136"/>
    </row>
    <row r="7" spans="1:18" s="137" customFormat="1" ht="20.100000000000001" customHeight="1">
      <c r="A7" s="852"/>
      <c r="B7" s="138" t="s">
        <v>562</v>
      </c>
      <c r="C7" s="138" t="s">
        <v>561</v>
      </c>
      <c r="D7" s="138" t="s">
        <v>560</v>
      </c>
      <c r="E7" s="138" t="s">
        <v>562</v>
      </c>
      <c r="F7" s="138" t="s">
        <v>561</v>
      </c>
      <c r="G7" s="138" t="s">
        <v>560</v>
      </c>
      <c r="H7" s="138" t="s">
        <v>562</v>
      </c>
      <c r="I7" s="138" t="s">
        <v>561</v>
      </c>
      <c r="J7" s="482" t="s">
        <v>560</v>
      </c>
      <c r="K7" s="140"/>
      <c r="L7" s="140"/>
      <c r="M7" s="140"/>
      <c r="N7" s="140"/>
      <c r="O7" s="140"/>
      <c r="P7" s="140"/>
      <c r="Q7" s="140"/>
      <c r="R7" s="140"/>
    </row>
    <row r="8" spans="1:18" s="137" customFormat="1" ht="20.100000000000001" customHeight="1">
      <c r="A8" s="141">
        <v>-14</v>
      </c>
      <c r="B8" s="525">
        <v>1</v>
      </c>
      <c r="C8" s="525">
        <v>0</v>
      </c>
      <c r="D8" s="526">
        <f t="shared" ref="D8:D19" si="0">+C8+B8</f>
        <v>1</v>
      </c>
      <c r="E8" s="525">
        <v>0</v>
      </c>
      <c r="F8" s="525">
        <v>0</v>
      </c>
      <c r="G8" s="526">
        <f t="shared" ref="G8:G19" si="1">+F8+E8</f>
        <v>0</v>
      </c>
      <c r="H8" s="525">
        <f t="shared" ref="H8:I19" si="2">+B8+E8</f>
        <v>1</v>
      </c>
      <c r="I8" s="525">
        <f t="shared" si="2"/>
        <v>0</v>
      </c>
      <c r="J8" s="526">
        <f t="shared" ref="J8:J20" si="3">+I8+H8</f>
        <v>1</v>
      </c>
      <c r="K8" s="124"/>
      <c r="L8" s="124"/>
      <c r="M8" s="124"/>
      <c r="N8" s="124"/>
      <c r="O8" s="124"/>
      <c r="P8" s="124"/>
      <c r="Q8" s="124"/>
      <c r="R8" s="124"/>
    </row>
    <row r="9" spans="1:18" s="137" customFormat="1" ht="20.100000000000001" customHeight="1">
      <c r="A9" s="123" t="s">
        <v>29</v>
      </c>
      <c r="B9" s="525">
        <v>8</v>
      </c>
      <c r="C9" s="525">
        <v>1</v>
      </c>
      <c r="D9" s="526">
        <f t="shared" si="0"/>
        <v>9</v>
      </c>
      <c r="E9" s="525">
        <v>0</v>
      </c>
      <c r="F9" s="525">
        <v>0</v>
      </c>
      <c r="G9" s="526">
        <f t="shared" si="1"/>
        <v>0</v>
      </c>
      <c r="H9" s="525">
        <f t="shared" si="2"/>
        <v>8</v>
      </c>
      <c r="I9" s="525">
        <f t="shared" si="2"/>
        <v>1</v>
      </c>
      <c r="J9" s="526">
        <f t="shared" si="3"/>
        <v>9</v>
      </c>
      <c r="K9" s="124"/>
      <c r="L9" s="124"/>
      <c r="M9" s="124"/>
      <c r="N9" s="124"/>
      <c r="O9" s="124"/>
      <c r="P9" s="124"/>
      <c r="Q9" s="124"/>
      <c r="R9" s="124"/>
    </row>
    <row r="10" spans="1:18" s="137" customFormat="1" ht="20.100000000000001" customHeight="1">
      <c r="A10" s="125" t="s">
        <v>30</v>
      </c>
      <c r="B10" s="525">
        <v>129</v>
      </c>
      <c r="C10" s="525">
        <v>5</v>
      </c>
      <c r="D10" s="526">
        <f t="shared" si="0"/>
        <v>134</v>
      </c>
      <c r="E10" s="525">
        <v>1</v>
      </c>
      <c r="F10" s="525">
        <v>0</v>
      </c>
      <c r="G10" s="526">
        <f t="shared" si="1"/>
        <v>1</v>
      </c>
      <c r="H10" s="525">
        <f t="shared" si="2"/>
        <v>130</v>
      </c>
      <c r="I10" s="525">
        <f t="shared" si="2"/>
        <v>5</v>
      </c>
      <c r="J10" s="526">
        <f t="shared" si="3"/>
        <v>135</v>
      </c>
      <c r="K10" s="124"/>
      <c r="L10" s="124"/>
      <c r="M10" s="124"/>
      <c r="N10" s="124"/>
      <c r="O10" s="124"/>
      <c r="P10" s="124"/>
      <c r="Q10" s="124"/>
      <c r="R10" s="124"/>
    </row>
    <row r="11" spans="1:18" s="137" customFormat="1" ht="20.100000000000001" customHeight="1">
      <c r="A11" s="123" t="s">
        <v>563</v>
      </c>
      <c r="B11" s="525">
        <v>279</v>
      </c>
      <c r="C11" s="525">
        <v>15</v>
      </c>
      <c r="D11" s="526">
        <f t="shared" si="0"/>
        <v>294</v>
      </c>
      <c r="E11" s="525">
        <v>5</v>
      </c>
      <c r="F11" s="525">
        <v>0</v>
      </c>
      <c r="G11" s="526">
        <f t="shared" si="1"/>
        <v>5</v>
      </c>
      <c r="H11" s="525">
        <f t="shared" si="2"/>
        <v>284</v>
      </c>
      <c r="I11" s="525">
        <f t="shared" si="2"/>
        <v>15</v>
      </c>
      <c r="J11" s="526">
        <f t="shared" si="3"/>
        <v>299</v>
      </c>
      <c r="K11" s="124"/>
      <c r="L11" s="124"/>
      <c r="M11" s="124"/>
      <c r="N11" s="124"/>
      <c r="O11" s="124"/>
      <c r="P11" s="124"/>
      <c r="Q11" s="124"/>
      <c r="R11" s="124"/>
    </row>
    <row r="12" spans="1:18" s="137" customFormat="1" ht="20.100000000000001" customHeight="1">
      <c r="A12" s="123" t="s">
        <v>564</v>
      </c>
      <c r="B12" s="525">
        <v>359</v>
      </c>
      <c r="C12" s="525">
        <v>9</v>
      </c>
      <c r="D12" s="526">
        <f t="shared" si="0"/>
        <v>368</v>
      </c>
      <c r="E12" s="525">
        <v>11</v>
      </c>
      <c r="F12" s="525">
        <v>0</v>
      </c>
      <c r="G12" s="526">
        <f t="shared" si="1"/>
        <v>11</v>
      </c>
      <c r="H12" s="525">
        <f t="shared" si="2"/>
        <v>370</v>
      </c>
      <c r="I12" s="525">
        <f t="shared" si="2"/>
        <v>9</v>
      </c>
      <c r="J12" s="526">
        <f t="shared" si="3"/>
        <v>379</v>
      </c>
      <c r="K12" s="124"/>
      <c r="L12" s="124"/>
      <c r="M12" s="124"/>
      <c r="N12" s="124"/>
      <c r="O12" s="124"/>
      <c r="P12" s="124"/>
      <c r="Q12" s="124"/>
      <c r="R12" s="124"/>
    </row>
    <row r="13" spans="1:18" s="137" customFormat="1" ht="20.100000000000001" customHeight="1">
      <c r="A13" s="123" t="s">
        <v>565</v>
      </c>
      <c r="B13" s="525">
        <v>318</v>
      </c>
      <c r="C13" s="525">
        <v>11</v>
      </c>
      <c r="D13" s="526">
        <f t="shared" si="0"/>
        <v>329</v>
      </c>
      <c r="E13" s="525">
        <v>19</v>
      </c>
      <c r="F13" s="525">
        <v>0</v>
      </c>
      <c r="G13" s="526">
        <f t="shared" si="1"/>
        <v>19</v>
      </c>
      <c r="H13" s="525">
        <f t="shared" si="2"/>
        <v>337</v>
      </c>
      <c r="I13" s="525">
        <f t="shared" si="2"/>
        <v>11</v>
      </c>
      <c r="J13" s="526">
        <f t="shared" si="3"/>
        <v>348</v>
      </c>
      <c r="K13" s="124"/>
      <c r="L13" s="124"/>
      <c r="M13" s="124"/>
      <c r="N13" s="124"/>
      <c r="O13" s="124"/>
      <c r="P13" s="124"/>
      <c r="Q13" s="124"/>
      <c r="R13" s="124"/>
    </row>
    <row r="14" spans="1:18" s="137" customFormat="1" ht="20.100000000000001" customHeight="1">
      <c r="A14" s="123" t="s">
        <v>566</v>
      </c>
      <c r="B14" s="525">
        <v>342</v>
      </c>
      <c r="C14" s="525">
        <v>14</v>
      </c>
      <c r="D14" s="526">
        <f t="shared" si="0"/>
        <v>356</v>
      </c>
      <c r="E14" s="525">
        <v>28</v>
      </c>
      <c r="F14" s="525">
        <v>0</v>
      </c>
      <c r="G14" s="526">
        <f t="shared" si="1"/>
        <v>28</v>
      </c>
      <c r="H14" s="525">
        <f t="shared" si="2"/>
        <v>370</v>
      </c>
      <c r="I14" s="525">
        <f t="shared" si="2"/>
        <v>14</v>
      </c>
      <c r="J14" s="526">
        <f t="shared" si="3"/>
        <v>384</v>
      </c>
      <c r="K14" s="124"/>
      <c r="L14" s="124"/>
      <c r="M14" s="124"/>
      <c r="N14" s="124"/>
      <c r="O14" s="124"/>
      <c r="P14" s="124"/>
      <c r="Q14" s="124"/>
      <c r="R14" s="124"/>
    </row>
    <row r="15" spans="1:18" s="137" customFormat="1" ht="20.100000000000001" customHeight="1">
      <c r="A15" s="123" t="s">
        <v>567</v>
      </c>
      <c r="B15" s="525">
        <v>308</v>
      </c>
      <c r="C15" s="525">
        <v>7</v>
      </c>
      <c r="D15" s="526">
        <f t="shared" si="0"/>
        <v>315</v>
      </c>
      <c r="E15" s="525">
        <v>31</v>
      </c>
      <c r="F15" s="525">
        <v>0</v>
      </c>
      <c r="G15" s="526">
        <f t="shared" si="1"/>
        <v>31</v>
      </c>
      <c r="H15" s="525">
        <f t="shared" si="2"/>
        <v>339</v>
      </c>
      <c r="I15" s="525">
        <f t="shared" si="2"/>
        <v>7</v>
      </c>
      <c r="J15" s="526">
        <f t="shared" si="3"/>
        <v>346</v>
      </c>
      <c r="K15" s="124"/>
      <c r="L15" s="124"/>
      <c r="M15" s="124"/>
      <c r="N15" s="124"/>
      <c r="O15" s="124"/>
      <c r="P15" s="124"/>
      <c r="Q15" s="124"/>
      <c r="R15" s="124"/>
    </row>
    <row r="16" spans="1:18" s="137" customFormat="1" ht="20.100000000000001" customHeight="1">
      <c r="A16" s="123" t="s">
        <v>568</v>
      </c>
      <c r="B16" s="525">
        <v>137</v>
      </c>
      <c r="C16" s="525">
        <v>3</v>
      </c>
      <c r="D16" s="526">
        <f t="shared" si="0"/>
        <v>140</v>
      </c>
      <c r="E16" s="525">
        <v>9</v>
      </c>
      <c r="F16" s="525">
        <v>1</v>
      </c>
      <c r="G16" s="526">
        <f t="shared" si="1"/>
        <v>10</v>
      </c>
      <c r="H16" s="525">
        <f t="shared" si="2"/>
        <v>146</v>
      </c>
      <c r="I16" s="525">
        <f t="shared" si="2"/>
        <v>4</v>
      </c>
      <c r="J16" s="526">
        <f t="shared" si="3"/>
        <v>150</v>
      </c>
      <c r="K16" s="124"/>
      <c r="L16" s="124"/>
      <c r="M16" s="124"/>
      <c r="N16" s="124"/>
      <c r="O16" s="124"/>
      <c r="P16" s="124"/>
      <c r="Q16" s="124"/>
      <c r="R16" s="124"/>
    </row>
    <row r="17" spans="1:18" s="137" customFormat="1" ht="20.100000000000001" customHeight="1">
      <c r="A17" s="123" t="s">
        <v>569</v>
      </c>
      <c r="B17" s="525">
        <v>54</v>
      </c>
      <c r="C17" s="525">
        <v>2</v>
      </c>
      <c r="D17" s="526">
        <f t="shared" si="0"/>
        <v>56</v>
      </c>
      <c r="E17" s="525">
        <v>7</v>
      </c>
      <c r="F17" s="525">
        <v>0</v>
      </c>
      <c r="G17" s="526">
        <f t="shared" si="1"/>
        <v>7</v>
      </c>
      <c r="H17" s="525">
        <f t="shared" si="2"/>
        <v>61</v>
      </c>
      <c r="I17" s="525">
        <f t="shared" si="2"/>
        <v>2</v>
      </c>
      <c r="J17" s="526">
        <f t="shared" si="3"/>
        <v>63</v>
      </c>
      <c r="K17" s="124"/>
      <c r="L17" s="124"/>
      <c r="M17" s="124"/>
      <c r="N17" s="124"/>
      <c r="O17" s="124"/>
      <c r="P17" s="124"/>
      <c r="Q17" s="124"/>
      <c r="R17" s="124"/>
    </row>
    <row r="18" spans="1:18" s="137" customFormat="1" ht="20.100000000000001" customHeight="1">
      <c r="A18" s="125" t="s">
        <v>31</v>
      </c>
      <c r="B18" s="525">
        <v>24</v>
      </c>
      <c r="C18" s="525">
        <v>1</v>
      </c>
      <c r="D18" s="526">
        <f t="shared" si="0"/>
        <v>25</v>
      </c>
      <c r="E18" s="525">
        <v>14</v>
      </c>
      <c r="F18" s="525">
        <v>0</v>
      </c>
      <c r="G18" s="526">
        <f t="shared" si="1"/>
        <v>14</v>
      </c>
      <c r="H18" s="525">
        <f t="shared" si="2"/>
        <v>38</v>
      </c>
      <c r="I18" s="525">
        <f t="shared" si="2"/>
        <v>1</v>
      </c>
      <c r="J18" s="526">
        <f t="shared" si="3"/>
        <v>39</v>
      </c>
      <c r="K18" s="124"/>
      <c r="L18" s="124"/>
      <c r="M18" s="124"/>
      <c r="N18" s="124"/>
      <c r="O18" s="124"/>
      <c r="P18" s="124"/>
      <c r="Q18" s="124"/>
      <c r="R18" s="124"/>
    </row>
    <row r="19" spans="1:18" s="137" customFormat="1" ht="20.100000000000001" customHeight="1">
      <c r="A19" s="126" t="s">
        <v>32</v>
      </c>
      <c r="B19" s="510">
        <v>9</v>
      </c>
      <c r="C19" s="510">
        <v>0</v>
      </c>
      <c r="D19" s="526">
        <f t="shared" si="0"/>
        <v>9</v>
      </c>
      <c r="E19" s="525">
        <v>47</v>
      </c>
      <c r="F19" s="525">
        <v>0</v>
      </c>
      <c r="G19" s="526">
        <f t="shared" si="1"/>
        <v>47</v>
      </c>
      <c r="H19" s="525">
        <f t="shared" si="2"/>
        <v>56</v>
      </c>
      <c r="I19" s="525">
        <f t="shared" si="2"/>
        <v>0</v>
      </c>
      <c r="J19" s="526">
        <f t="shared" si="3"/>
        <v>56</v>
      </c>
      <c r="K19" s="124"/>
      <c r="L19" s="124"/>
      <c r="M19" s="124"/>
      <c r="N19" s="124"/>
      <c r="O19" s="124"/>
      <c r="P19" s="124"/>
      <c r="Q19" s="124"/>
      <c r="R19" s="124"/>
    </row>
    <row r="20" spans="1:18" s="137" customFormat="1" ht="30" customHeight="1">
      <c r="A20" s="127" t="s">
        <v>244</v>
      </c>
      <c r="B20" s="527">
        <f t="shared" ref="B20:I20" si="4">SUM(B8:B19)</f>
        <v>1968</v>
      </c>
      <c r="C20" s="527">
        <f t="shared" si="4"/>
        <v>68</v>
      </c>
      <c r="D20" s="527">
        <f t="shared" si="4"/>
        <v>2036</v>
      </c>
      <c r="E20" s="527">
        <f t="shared" si="4"/>
        <v>172</v>
      </c>
      <c r="F20" s="527">
        <f t="shared" si="4"/>
        <v>1</v>
      </c>
      <c r="G20" s="527">
        <f t="shared" si="4"/>
        <v>173</v>
      </c>
      <c r="H20" s="527">
        <f t="shared" si="4"/>
        <v>2140</v>
      </c>
      <c r="I20" s="527">
        <f t="shared" si="4"/>
        <v>69</v>
      </c>
      <c r="J20" s="527">
        <f t="shared" si="3"/>
        <v>2209</v>
      </c>
      <c r="K20" s="142"/>
      <c r="L20" s="142"/>
      <c r="M20" s="142"/>
      <c r="N20" s="142"/>
      <c r="O20" s="142"/>
      <c r="P20" s="142"/>
      <c r="Q20" s="142"/>
      <c r="R20" s="142"/>
    </row>
    <row r="21" spans="1:18" s="137" customFormat="1" ht="30" customHeight="1">
      <c r="A21" s="485" t="s">
        <v>1067</v>
      </c>
      <c r="B21" s="528">
        <f>+(B8*14+B9*16+B10*21+B11*27+B12*32+B13*37+B14*42+B15*47+B16*52+B17*57+B18*62+B19*67)/B20</f>
        <v>37.993394308943088</v>
      </c>
      <c r="C21" s="528">
        <f>+(C8*14+C9*16+C10*21+C11*27+C12*32+C13*37+C14*42+C15*47+C16*52+C17*57+C18*62+C19*67)/C20</f>
        <v>36.323529411764703</v>
      </c>
      <c r="D21" s="528">
        <f t="shared" ref="D21:J21" si="5">+(D8*14+D9*16+D10*21+D11*27+D12*32+D13*37+D14*42+D15*47+D16*52+D17*57+D18*62+D19*67)/D20</f>
        <v>37.937622789783887</v>
      </c>
      <c r="E21" s="528">
        <f t="shared" si="5"/>
        <v>50.744186046511629</v>
      </c>
      <c r="F21" s="528">
        <f>+(F8*14+F9*16+F10*21+F11*27+F12*32+F13*37+F14*42+F15*47+F16*52+F17*57+F18*62+F19*67)/F20</f>
        <v>52</v>
      </c>
      <c r="G21" s="528">
        <f t="shared" si="5"/>
        <v>50.751445086705203</v>
      </c>
      <c r="H21" s="528">
        <f t="shared" si="5"/>
        <v>39.018224299065423</v>
      </c>
      <c r="I21" s="528">
        <f t="shared" si="5"/>
        <v>36.550724637681157</v>
      </c>
      <c r="J21" s="528">
        <f t="shared" si="5"/>
        <v>38.941149841557262</v>
      </c>
      <c r="K21" s="124"/>
      <c r="L21" s="124"/>
      <c r="M21" s="124"/>
      <c r="N21" s="124"/>
      <c r="O21" s="124"/>
      <c r="P21" s="124"/>
      <c r="Q21" s="124"/>
      <c r="R21" s="124"/>
    </row>
    <row r="22" spans="1:18" ht="15" customHeight="1"/>
    <row r="23" spans="1:18">
      <c r="A23" s="145"/>
      <c r="B23" s="145"/>
      <c r="C23" s="145"/>
      <c r="D23" s="145"/>
    </row>
    <row r="24" spans="1:18">
      <c r="A24" s="146"/>
      <c r="B24" s="146" t="s">
        <v>558</v>
      </c>
      <c r="C24" s="146"/>
      <c r="D24" s="146"/>
    </row>
    <row r="25" spans="1:18">
      <c r="N25" s="568"/>
    </row>
    <row r="26" spans="1:18">
      <c r="N26" s="567"/>
    </row>
    <row r="30" spans="1:18">
      <c r="N30" s="568"/>
    </row>
    <row r="33" spans="15:15">
      <c r="O33" s="568"/>
    </row>
  </sheetData>
  <mergeCells count="7">
    <mergeCell ref="A1:J1"/>
    <mergeCell ref="A2:J2"/>
    <mergeCell ref="A4:A7"/>
    <mergeCell ref="B4:J4"/>
    <mergeCell ref="B5:D5"/>
    <mergeCell ref="E5:G5"/>
    <mergeCell ref="H5:J5"/>
  </mergeCells>
  <printOptions horizontalCentered="1" verticalCentered="1" gridLinesSet="0"/>
  <pageMargins left="0" right="0" top="0" bottom="0" header="0" footer="0"/>
  <pageSetup paperSize="9" orientation="portrait" r:id="rId1"/>
  <headerFooter alignWithMargins="0"/>
  <drawing r:id="rId2"/>
</worksheet>
</file>

<file path=xl/worksheets/sheet23.xml><?xml version="1.0" encoding="utf-8"?>
<worksheet xmlns="http://schemas.openxmlformats.org/spreadsheetml/2006/main" xmlns:r="http://schemas.openxmlformats.org/officeDocument/2006/relationships">
  <dimension ref="A1:R22"/>
  <sheetViews>
    <sheetView showGridLines="0" topLeftCell="A10" workbookViewId="0">
      <selection activeCell="M8" sqref="M8"/>
    </sheetView>
  </sheetViews>
  <sheetFormatPr defaultRowHeight="12.75"/>
  <cols>
    <col min="1" max="1" width="18.7109375" style="129" customWidth="1"/>
    <col min="2" max="10" width="9" style="129" customWidth="1"/>
    <col min="11" max="18" width="7.85546875" style="129" customWidth="1"/>
    <col min="19" max="16384" width="9.140625" style="129"/>
  </cols>
  <sheetData>
    <row r="1" spans="1:18" ht="30" customHeight="1">
      <c r="A1" s="849" t="s">
        <v>1161</v>
      </c>
      <c r="B1" s="850"/>
      <c r="C1" s="850"/>
      <c r="D1" s="850"/>
      <c r="E1" s="850"/>
      <c r="F1" s="850"/>
      <c r="G1" s="850"/>
      <c r="H1" s="850"/>
      <c r="I1" s="850"/>
      <c r="J1" s="850"/>
      <c r="K1" s="128"/>
      <c r="L1" s="128"/>
      <c r="M1" s="128"/>
      <c r="N1" s="128"/>
      <c r="O1" s="128"/>
      <c r="P1" s="128"/>
      <c r="R1" s="128"/>
    </row>
    <row r="2" spans="1:18" ht="30" customHeight="1">
      <c r="A2" s="851" t="s">
        <v>668</v>
      </c>
      <c r="B2" s="851"/>
      <c r="C2" s="851"/>
      <c r="D2" s="851"/>
      <c r="E2" s="851"/>
      <c r="F2" s="851"/>
      <c r="G2" s="851"/>
      <c r="H2" s="851"/>
      <c r="I2" s="851"/>
      <c r="J2" s="851"/>
      <c r="K2" s="144"/>
      <c r="L2" s="144"/>
      <c r="M2" s="144"/>
      <c r="N2" s="144"/>
      <c r="O2" s="144"/>
      <c r="P2" s="144"/>
      <c r="Q2" s="144"/>
      <c r="R2" s="144"/>
    </row>
    <row r="3" spans="1:18" s="132" customFormat="1" ht="20.100000000000001" customHeight="1">
      <c r="A3" s="852" t="s">
        <v>797</v>
      </c>
      <c r="B3" s="853">
        <v>2012</v>
      </c>
      <c r="C3" s="853"/>
      <c r="D3" s="853"/>
      <c r="E3" s="853"/>
      <c r="F3" s="853"/>
      <c r="G3" s="853"/>
      <c r="H3" s="853"/>
      <c r="I3" s="853"/>
      <c r="J3" s="854"/>
      <c r="K3" s="126"/>
      <c r="L3" s="126"/>
      <c r="M3" s="126"/>
      <c r="N3" s="126"/>
      <c r="O3" s="126"/>
      <c r="P3" s="126"/>
      <c r="Q3" s="126"/>
      <c r="R3" s="126"/>
    </row>
    <row r="4" spans="1:18" s="132" customFormat="1" ht="30" customHeight="1">
      <c r="A4" s="852"/>
      <c r="B4" s="855" t="s">
        <v>764</v>
      </c>
      <c r="C4" s="856"/>
      <c r="D4" s="856"/>
      <c r="E4" s="857" t="s">
        <v>765</v>
      </c>
      <c r="F4" s="856"/>
      <c r="G4" s="856"/>
      <c r="H4" s="857" t="s">
        <v>766</v>
      </c>
      <c r="I4" s="856"/>
      <c r="J4" s="858"/>
      <c r="K4" s="133"/>
      <c r="L4" s="133"/>
      <c r="M4" s="133"/>
      <c r="N4" s="133"/>
      <c r="O4" s="133"/>
      <c r="P4" s="133"/>
      <c r="Q4" s="133"/>
      <c r="R4" s="133"/>
    </row>
    <row r="5" spans="1:18" s="137" customFormat="1" ht="20.100000000000001" customHeight="1">
      <c r="A5" s="852"/>
      <c r="B5" s="134" t="s">
        <v>34</v>
      </c>
      <c r="C5" s="134" t="s">
        <v>33</v>
      </c>
      <c r="D5" s="134" t="s">
        <v>35</v>
      </c>
      <c r="E5" s="134" t="s">
        <v>34</v>
      </c>
      <c r="F5" s="134" t="s">
        <v>33</v>
      </c>
      <c r="G5" s="134" t="s">
        <v>35</v>
      </c>
      <c r="H5" s="134" t="s">
        <v>34</v>
      </c>
      <c r="I5" s="134" t="s">
        <v>33</v>
      </c>
      <c r="J5" s="135" t="s">
        <v>35</v>
      </c>
      <c r="K5" s="136"/>
      <c r="L5" s="136"/>
      <c r="M5" s="136"/>
      <c r="N5" s="136"/>
      <c r="O5" s="136"/>
      <c r="P5" s="136"/>
      <c r="Q5" s="136"/>
      <c r="R5" s="136"/>
    </row>
    <row r="6" spans="1:18" s="137" customFormat="1" ht="20.100000000000001" customHeight="1">
      <c r="A6" s="852"/>
      <c r="B6" s="138" t="s">
        <v>562</v>
      </c>
      <c r="C6" s="138" t="s">
        <v>561</v>
      </c>
      <c r="D6" s="138" t="s">
        <v>560</v>
      </c>
      <c r="E6" s="138" t="s">
        <v>562</v>
      </c>
      <c r="F6" s="138" t="s">
        <v>561</v>
      </c>
      <c r="G6" s="138" t="s">
        <v>560</v>
      </c>
      <c r="H6" s="138" t="s">
        <v>562</v>
      </c>
      <c r="I6" s="138" t="s">
        <v>561</v>
      </c>
      <c r="J6" s="139" t="s">
        <v>560</v>
      </c>
      <c r="K6" s="140"/>
      <c r="L6" s="140"/>
      <c r="M6" s="140"/>
      <c r="N6" s="140"/>
      <c r="O6" s="140"/>
      <c r="P6" s="140"/>
      <c r="Q6" s="140"/>
      <c r="R6" s="140"/>
    </row>
    <row r="7" spans="1:18" s="137" customFormat="1" ht="20.100000000000001" customHeight="1">
      <c r="A7" s="141">
        <v>-14</v>
      </c>
      <c r="B7" s="525">
        <v>0</v>
      </c>
      <c r="C7" s="525">
        <v>0</v>
      </c>
      <c r="D7" s="526">
        <f t="shared" ref="D7:D18" si="0">+C7+B7</f>
        <v>0</v>
      </c>
      <c r="E7" s="525">
        <v>0</v>
      </c>
      <c r="F7" s="525">
        <v>0</v>
      </c>
      <c r="G7" s="526">
        <f t="shared" ref="G7:G18" si="1">+F7+E7</f>
        <v>0</v>
      </c>
      <c r="H7" s="525">
        <f t="shared" ref="H7:H18" si="2">+B7+E7</f>
        <v>0</v>
      </c>
      <c r="I7" s="525">
        <f t="shared" ref="I7:I18" si="3">+C7+F7</f>
        <v>0</v>
      </c>
      <c r="J7" s="526">
        <f t="shared" ref="J7:J18" si="4">+I7+H7</f>
        <v>0</v>
      </c>
      <c r="K7" s="124"/>
      <c r="L7" s="124"/>
      <c r="M7" s="124"/>
      <c r="N7" s="124"/>
      <c r="O7" s="124"/>
      <c r="P7" s="124"/>
      <c r="Q7" s="124"/>
      <c r="R7" s="124"/>
    </row>
    <row r="8" spans="1:18" s="137" customFormat="1" ht="20.100000000000001" customHeight="1">
      <c r="A8" s="123" t="s">
        <v>29</v>
      </c>
      <c r="B8" s="525">
        <v>3</v>
      </c>
      <c r="C8" s="525">
        <v>0</v>
      </c>
      <c r="D8" s="526">
        <f t="shared" si="0"/>
        <v>3</v>
      </c>
      <c r="E8" s="525">
        <v>0</v>
      </c>
      <c r="F8" s="525">
        <v>0</v>
      </c>
      <c r="G8" s="526">
        <f t="shared" si="1"/>
        <v>0</v>
      </c>
      <c r="H8" s="525">
        <f t="shared" si="2"/>
        <v>3</v>
      </c>
      <c r="I8" s="525">
        <f t="shared" si="3"/>
        <v>0</v>
      </c>
      <c r="J8" s="526">
        <f t="shared" si="4"/>
        <v>3</v>
      </c>
      <c r="K8" s="124"/>
      <c r="L8" s="124"/>
      <c r="M8" s="124"/>
      <c r="N8" s="124"/>
      <c r="O8" s="124"/>
      <c r="P8" s="124"/>
      <c r="Q8" s="124"/>
      <c r="R8" s="124"/>
    </row>
    <row r="9" spans="1:18" s="137" customFormat="1" ht="20.100000000000001" customHeight="1">
      <c r="A9" s="125" t="s">
        <v>30</v>
      </c>
      <c r="B9" s="525">
        <v>42</v>
      </c>
      <c r="C9" s="525">
        <v>1</v>
      </c>
      <c r="D9" s="526">
        <f t="shared" si="0"/>
        <v>43</v>
      </c>
      <c r="E9" s="525">
        <v>0</v>
      </c>
      <c r="F9" s="525">
        <v>0</v>
      </c>
      <c r="G9" s="526">
        <f t="shared" si="1"/>
        <v>0</v>
      </c>
      <c r="H9" s="525">
        <f t="shared" si="2"/>
        <v>42</v>
      </c>
      <c r="I9" s="525">
        <f t="shared" si="3"/>
        <v>1</v>
      </c>
      <c r="J9" s="526">
        <f t="shared" si="4"/>
        <v>43</v>
      </c>
      <c r="K9" s="124"/>
      <c r="L9" s="124"/>
      <c r="M9" s="124"/>
      <c r="N9" s="124"/>
      <c r="O9" s="124"/>
      <c r="P9" s="124"/>
      <c r="Q9" s="124"/>
      <c r="R9" s="124"/>
    </row>
    <row r="10" spans="1:18" s="137" customFormat="1" ht="20.100000000000001" customHeight="1">
      <c r="A10" s="123" t="s">
        <v>563</v>
      </c>
      <c r="B10" s="525">
        <v>96</v>
      </c>
      <c r="C10" s="525">
        <v>0</v>
      </c>
      <c r="D10" s="526">
        <f t="shared" si="0"/>
        <v>96</v>
      </c>
      <c r="E10" s="525">
        <v>0</v>
      </c>
      <c r="F10" s="525">
        <v>0</v>
      </c>
      <c r="G10" s="526">
        <f t="shared" si="1"/>
        <v>0</v>
      </c>
      <c r="H10" s="525">
        <f t="shared" si="2"/>
        <v>96</v>
      </c>
      <c r="I10" s="525">
        <f t="shared" si="3"/>
        <v>0</v>
      </c>
      <c r="J10" s="526">
        <f t="shared" si="4"/>
        <v>96</v>
      </c>
      <c r="K10" s="124"/>
      <c r="L10" s="124"/>
      <c r="M10" s="124"/>
      <c r="N10" s="124"/>
      <c r="O10" s="124"/>
      <c r="P10" s="124"/>
      <c r="Q10" s="124"/>
      <c r="R10" s="124"/>
    </row>
    <row r="11" spans="1:18" s="137" customFormat="1" ht="20.100000000000001" customHeight="1">
      <c r="A11" s="123" t="s">
        <v>564</v>
      </c>
      <c r="B11" s="525">
        <v>123</v>
      </c>
      <c r="C11" s="525">
        <v>1</v>
      </c>
      <c r="D11" s="526">
        <f t="shared" si="0"/>
        <v>124</v>
      </c>
      <c r="E11" s="525">
        <v>0</v>
      </c>
      <c r="F11" s="525">
        <v>0</v>
      </c>
      <c r="G11" s="526">
        <f t="shared" si="1"/>
        <v>0</v>
      </c>
      <c r="H11" s="525">
        <f t="shared" si="2"/>
        <v>123</v>
      </c>
      <c r="I11" s="525">
        <f t="shared" si="3"/>
        <v>1</v>
      </c>
      <c r="J11" s="526">
        <f t="shared" si="4"/>
        <v>124</v>
      </c>
      <c r="K11" s="124"/>
      <c r="L11" s="124"/>
      <c r="M11" s="124"/>
      <c r="N11" s="124"/>
      <c r="O11" s="124"/>
      <c r="P11" s="124"/>
      <c r="Q11" s="124"/>
      <c r="R11" s="124"/>
    </row>
    <row r="12" spans="1:18" s="137" customFormat="1" ht="20.100000000000001" customHeight="1">
      <c r="A12" s="123" t="s">
        <v>565</v>
      </c>
      <c r="B12" s="525">
        <v>121</v>
      </c>
      <c r="C12" s="525">
        <v>1</v>
      </c>
      <c r="D12" s="526">
        <f t="shared" si="0"/>
        <v>122</v>
      </c>
      <c r="E12" s="525">
        <v>0</v>
      </c>
      <c r="F12" s="525">
        <v>0</v>
      </c>
      <c r="G12" s="526">
        <f t="shared" si="1"/>
        <v>0</v>
      </c>
      <c r="H12" s="525">
        <f t="shared" si="2"/>
        <v>121</v>
      </c>
      <c r="I12" s="525">
        <f t="shared" si="3"/>
        <v>1</v>
      </c>
      <c r="J12" s="526">
        <f t="shared" si="4"/>
        <v>122</v>
      </c>
      <c r="K12" s="124"/>
      <c r="L12" s="124"/>
      <c r="M12" s="124"/>
      <c r="N12" s="124"/>
      <c r="O12" s="124"/>
      <c r="P12" s="124"/>
      <c r="Q12" s="124"/>
      <c r="R12" s="124"/>
    </row>
    <row r="13" spans="1:18" s="137" customFormat="1" ht="20.100000000000001" customHeight="1">
      <c r="A13" s="123" t="s">
        <v>566</v>
      </c>
      <c r="B13" s="525">
        <v>109</v>
      </c>
      <c r="C13" s="525">
        <v>1</v>
      </c>
      <c r="D13" s="526">
        <f t="shared" si="0"/>
        <v>110</v>
      </c>
      <c r="E13" s="525">
        <v>1</v>
      </c>
      <c r="F13" s="525">
        <v>0</v>
      </c>
      <c r="G13" s="526">
        <f t="shared" si="1"/>
        <v>1</v>
      </c>
      <c r="H13" s="525">
        <f t="shared" si="2"/>
        <v>110</v>
      </c>
      <c r="I13" s="525">
        <f t="shared" si="3"/>
        <v>1</v>
      </c>
      <c r="J13" s="526">
        <f t="shared" si="4"/>
        <v>111</v>
      </c>
      <c r="K13" s="124"/>
      <c r="L13" s="124"/>
      <c r="M13" s="124"/>
      <c r="N13" s="124"/>
      <c r="O13" s="124"/>
      <c r="P13" s="124"/>
      <c r="Q13" s="124"/>
      <c r="R13" s="124"/>
    </row>
    <row r="14" spans="1:18" s="137" customFormat="1" ht="20.100000000000001" customHeight="1">
      <c r="A14" s="123" t="s">
        <v>567</v>
      </c>
      <c r="B14" s="525">
        <v>135</v>
      </c>
      <c r="C14" s="525">
        <v>4</v>
      </c>
      <c r="D14" s="526">
        <f t="shared" si="0"/>
        <v>139</v>
      </c>
      <c r="E14" s="525">
        <v>0</v>
      </c>
      <c r="F14" s="525">
        <v>0</v>
      </c>
      <c r="G14" s="526">
        <f t="shared" si="1"/>
        <v>0</v>
      </c>
      <c r="H14" s="525">
        <f t="shared" si="2"/>
        <v>135</v>
      </c>
      <c r="I14" s="525">
        <f t="shared" si="3"/>
        <v>4</v>
      </c>
      <c r="J14" s="526">
        <f t="shared" si="4"/>
        <v>139</v>
      </c>
      <c r="K14" s="124"/>
      <c r="L14" s="124"/>
      <c r="M14" s="124"/>
      <c r="N14" s="124"/>
      <c r="O14" s="124"/>
      <c r="P14" s="124"/>
      <c r="Q14" s="124"/>
      <c r="R14" s="124"/>
    </row>
    <row r="15" spans="1:18" s="137" customFormat="1" ht="20.100000000000001" customHeight="1">
      <c r="A15" s="123" t="s">
        <v>568</v>
      </c>
      <c r="B15" s="525">
        <v>67</v>
      </c>
      <c r="C15" s="525">
        <v>1</v>
      </c>
      <c r="D15" s="526">
        <f t="shared" si="0"/>
        <v>68</v>
      </c>
      <c r="E15" s="525">
        <v>0</v>
      </c>
      <c r="F15" s="525">
        <v>0</v>
      </c>
      <c r="G15" s="526">
        <f t="shared" si="1"/>
        <v>0</v>
      </c>
      <c r="H15" s="525">
        <f t="shared" si="2"/>
        <v>67</v>
      </c>
      <c r="I15" s="525">
        <f t="shared" si="3"/>
        <v>1</v>
      </c>
      <c r="J15" s="526">
        <f t="shared" si="4"/>
        <v>68</v>
      </c>
      <c r="K15" s="124"/>
      <c r="L15" s="124"/>
      <c r="M15" s="124"/>
      <c r="N15" s="124"/>
      <c r="O15" s="124"/>
      <c r="P15" s="124"/>
      <c r="Q15" s="124"/>
      <c r="R15" s="124"/>
    </row>
    <row r="16" spans="1:18" s="137" customFormat="1" ht="20.100000000000001" customHeight="1">
      <c r="A16" s="123" t="s">
        <v>569</v>
      </c>
      <c r="B16" s="525">
        <v>19</v>
      </c>
      <c r="C16" s="525">
        <v>0</v>
      </c>
      <c r="D16" s="526">
        <f t="shared" si="0"/>
        <v>19</v>
      </c>
      <c r="E16" s="525">
        <v>0</v>
      </c>
      <c r="F16" s="525">
        <v>0</v>
      </c>
      <c r="G16" s="526">
        <f t="shared" si="1"/>
        <v>0</v>
      </c>
      <c r="H16" s="525">
        <f t="shared" si="2"/>
        <v>19</v>
      </c>
      <c r="I16" s="525">
        <f t="shared" si="3"/>
        <v>0</v>
      </c>
      <c r="J16" s="526">
        <f t="shared" si="4"/>
        <v>19</v>
      </c>
      <c r="K16" s="124"/>
      <c r="L16" s="124"/>
      <c r="M16" s="124"/>
      <c r="N16" s="124"/>
      <c r="O16" s="124"/>
      <c r="P16" s="124"/>
      <c r="Q16" s="124"/>
      <c r="R16" s="124"/>
    </row>
    <row r="17" spans="1:18" s="137" customFormat="1" ht="20.100000000000001" customHeight="1">
      <c r="A17" s="125" t="s">
        <v>31</v>
      </c>
      <c r="B17" s="525">
        <v>18</v>
      </c>
      <c r="C17" s="525">
        <v>0</v>
      </c>
      <c r="D17" s="526">
        <f t="shared" si="0"/>
        <v>18</v>
      </c>
      <c r="E17" s="525">
        <v>0</v>
      </c>
      <c r="F17" s="525">
        <v>0</v>
      </c>
      <c r="G17" s="526">
        <f t="shared" si="1"/>
        <v>0</v>
      </c>
      <c r="H17" s="525">
        <f t="shared" si="2"/>
        <v>18</v>
      </c>
      <c r="I17" s="525">
        <f t="shared" si="3"/>
        <v>0</v>
      </c>
      <c r="J17" s="526">
        <f t="shared" si="4"/>
        <v>18</v>
      </c>
      <c r="K17" s="124"/>
      <c r="L17" s="124"/>
      <c r="M17" s="124"/>
      <c r="N17" s="124"/>
      <c r="O17" s="124"/>
      <c r="P17" s="124"/>
      <c r="Q17" s="124"/>
      <c r="R17" s="124"/>
    </row>
    <row r="18" spans="1:18" s="137" customFormat="1" ht="20.100000000000001" customHeight="1">
      <c r="A18" s="126" t="s">
        <v>32</v>
      </c>
      <c r="B18" s="525">
        <v>2</v>
      </c>
      <c r="C18" s="525">
        <v>0</v>
      </c>
      <c r="D18" s="526">
        <f t="shared" si="0"/>
        <v>2</v>
      </c>
      <c r="E18" s="525">
        <v>0</v>
      </c>
      <c r="F18" s="525">
        <v>0</v>
      </c>
      <c r="G18" s="526">
        <f t="shared" si="1"/>
        <v>0</v>
      </c>
      <c r="H18" s="525">
        <f t="shared" si="2"/>
        <v>2</v>
      </c>
      <c r="I18" s="525">
        <f t="shared" si="3"/>
        <v>0</v>
      </c>
      <c r="J18" s="526">
        <f t="shared" si="4"/>
        <v>2</v>
      </c>
      <c r="K18" s="124"/>
      <c r="L18" s="124"/>
      <c r="M18" s="124"/>
      <c r="N18" s="124"/>
      <c r="O18" s="124"/>
      <c r="P18" s="124"/>
      <c r="Q18" s="124"/>
      <c r="R18" s="124"/>
    </row>
    <row r="19" spans="1:18" s="137" customFormat="1" ht="30" customHeight="1">
      <c r="A19" s="127" t="s">
        <v>244</v>
      </c>
      <c r="B19" s="527">
        <f t="shared" ref="B19:J19" si="5">SUM(B7:B18)</f>
        <v>735</v>
      </c>
      <c r="C19" s="527">
        <f t="shared" si="5"/>
        <v>9</v>
      </c>
      <c r="D19" s="527">
        <f t="shared" si="5"/>
        <v>744</v>
      </c>
      <c r="E19" s="527">
        <f t="shared" si="5"/>
        <v>1</v>
      </c>
      <c r="F19" s="527">
        <f t="shared" si="5"/>
        <v>0</v>
      </c>
      <c r="G19" s="527">
        <f t="shared" si="5"/>
        <v>1</v>
      </c>
      <c r="H19" s="527">
        <f t="shared" si="5"/>
        <v>736</v>
      </c>
      <c r="I19" s="527">
        <f t="shared" si="5"/>
        <v>9</v>
      </c>
      <c r="J19" s="527">
        <f t="shared" si="5"/>
        <v>745</v>
      </c>
      <c r="K19" s="142"/>
      <c r="L19" s="142"/>
      <c r="M19" s="142"/>
      <c r="N19" s="142"/>
      <c r="O19" s="142"/>
      <c r="P19" s="142"/>
      <c r="Q19" s="142"/>
      <c r="R19" s="142"/>
    </row>
    <row r="20" spans="1:18" s="137" customFormat="1" ht="30" customHeight="1">
      <c r="A20" s="143" t="s">
        <v>1102</v>
      </c>
      <c r="B20" s="528">
        <f>+(B7*14+B8*16+B9*21+B10*27+B11*32+B12*37+B13*42+B14*47+B15*52+B16*57+B17*62+B18*67)/B19</f>
        <v>39.013605442176868</v>
      </c>
      <c r="C20" s="528">
        <f>+(C7*14+C8*16+C9*21+C10*27+C11*32+C12*37+C13*42+C14*47+C15*52+C16*57+C17*62+C18*67)/C19</f>
        <v>41.333333333333336</v>
      </c>
      <c r="D20" s="528">
        <f>+(D7*14+D8*16+D9*21+D10*27+D11*32+D12*37+D13*42+D14*47+D15*52+D16*57+D17*62+D18*67)/D19</f>
        <v>39.041666666666664</v>
      </c>
      <c r="E20" s="528">
        <f>+(E7*14+E8*16+E9*21+E10*27+E11*32+E12*37+E13*42+E14*47+E15*52+E16*57+E17*62+E18*67)/E19</f>
        <v>42</v>
      </c>
      <c r="F20" s="528">
        <v>0</v>
      </c>
      <c r="G20" s="528">
        <f>+(G7*14+G8*16+G9*21+G10*27+G11*32+G12*37+G13*42+G14*47+G15*52+G16*57+G17*62+G18*67)/G19</f>
        <v>42</v>
      </c>
      <c r="H20" s="528">
        <f>+(H7*14+H8*16+H9*21+H10*27+H11*32+H12*37+H13*42+H14*47+H15*52+H16*57+H17*62+H18*67)/H19</f>
        <v>39.017663043478258</v>
      </c>
      <c r="I20" s="528">
        <f>+(I7*14+I8*16+I9*21+I10*27+I11*32+I12*37+I13*42+I14*47+I15*52+I16*57+I17*62+I18*67)/I19</f>
        <v>41.333333333333336</v>
      </c>
      <c r="J20" s="528">
        <f>+(J7*14+J8*16+J9*21+J10*27+J11*32+J12*37+J13*42+J14*47+J15*52+J16*57+J17*62+J18*67)/J19</f>
        <v>39.045637583892621</v>
      </c>
      <c r="K20" s="124"/>
      <c r="L20" s="124"/>
      <c r="M20" s="124"/>
      <c r="N20" s="124"/>
      <c r="O20" s="124"/>
      <c r="P20" s="124"/>
      <c r="Q20" s="124"/>
      <c r="R20" s="124"/>
    </row>
    <row r="21" spans="1:18">
      <c r="A21" s="145"/>
      <c r="B21" s="145"/>
      <c r="C21" s="145"/>
      <c r="D21" s="145"/>
    </row>
    <row r="22" spans="1:18">
      <c r="A22" s="146"/>
      <c r="B22" s="146" t="s">
        <v>558</v>
      </c>
      <c r="C22" s="146"/>
      <c r="D22" s="146"/>
    </row>
  </sheetData>
  <mergeCells count="7">
    <mergeCell ref="A1:J1"/>
    <mergeCell ref="A2:J2"/>
    <mergeCell ref="A3:A6"/>
    <mergeCell ref="B3:J3"/>
    <mergeCell ref="B4:D4"/>
    <mergeCell ref="E4:G4"/>
    <mergeCell ref="H4:J4"/>
  </mergeCells>
  <phoneticPr fontId="10" type="noConversion"/>
  <printOptions horizontalCentered="1" verticalCentered="1" gridLinesSet="0"/>
  <pageMargins left="0" right="0" top="0" bottom="0" header="0" footer="0"/>
  <pageSetup paperSize="9" orientation="portrait" r:id="rId1"/>
  <headerFooter alignWithMargins="0"/>
  <drawing r:id="rId2"/>
</worksheet>
</file>

<file path=xl/worksheets/sheet24.xml><?xml version="1.0" encoding="utf-8"?>
<worksheet xmlns="http://schemas.openxmlformats.org/spreadsheetml/2006/main" xmlns:r="http://schemas.openxmlformats.org/officeDocument/2006/relationships">
  <dimension ref="A1:I29"/>
  <sheetViews>
    <sheetView showGridLines="0" workbookViewId="0">
      <selection activeCell="I9" sqref="I9"/>
    </sheetView>
  </sheetViews>
  <sheetFormatPr defaultRowHeight="12.75"/>
  <cols>
    <col min="1" max="1" width="21.5703125" style="129" customWidth="1"/>
    <col min="2" max="7" width="11.7109375" style="129" customWidth="1"/>
    <col min="8" max="8" width="9.28515625" style="129" bestFit="1" customWidth="1"/>
    <col min="9" max="16384" width="9.140625" style="129"/>
  </cols>
  <sheetData>
    <row r="1" spans="1:9" ht="35.1" customHeight="1">
      <c r="A1" s="849" t="s">
        <v>667</v>
      </c>
      <c r="B1" s="850"/>
      <c r="C1" s="850"/>
      <c r="D1" s="850"/>
      <c r="E1" s="850"/>
      <c r="F1" s="850"/>
      <c r="G1" s="850"/>
    </row>
    <row r="2" spans="1:9" ht="35.1" customHeight="1">
      <c r="A2" s="851" t="s">
        <v>1162</v>
      </c>
      <c r="B2" s="851"/>
      <c r="C2" s="851"/>
      <c r="D2" s="851"/>
      <c r="E2" s="851"/>
      <c r="F2" s="851"/>
      <c r="G2" s="851"/>
    </row>
    <row r="3" spans="1:9" s="137" customFormat="1" ht="24" customHeight="1">
      <c r="A3" s="860" t="s">
        <v>1103</v>
      </c>
      <c r="B3" s="854">
        <v>2011</v>
      </c>
      <c r="C3" s="863"/>
      <c r="D3" s="864"/>
      <c r="E3" s="854">
        <f>+B3+1</f>
        <v>2012</v>
      </c>
      <c r="F3" s="863"/>
      <c r="G3" s="863"/>
      <c r="H3" s="151"/>
    </row>
    <row r="4" spans="1:9" s="137" customFormat="1" ht="24" customHeight="1">
      <c r="A4" s="861"/>
      <c r="B4" s="135" t="s">
        <v>34</v>
      </c>
      <c r="C4" s="135" t="s">
        <v>33</v>
      </c>
      <c r="D4" s="134" t="s">
        <v>35</v>
      </c>
      <c r="E4" s="135" t="s">
        <v>34</v>
      </c>
      <c r="F4" s="135" t="s">
        <v>33</v>
      </c>
      <c r="G4" s="135" t="s">
        <v>35</v>
      </c>
      <c r="H4" s="151"/>
    </row>
    <row r="5" spans="1:9" s="137" customFormat="1" ht="24" customHeight="1">
      <c r="A5" s="862"/>
      <c r="B5" s="139" t="s">
        <v>562</v>
      </c>
      <c r="C5" s="139" t="s">
        <v>561</v>
      </c>
      <c r="D5" s="138" t="s">
        <v>560</v>
      </c>
      <c r="E5" s="139" t="s">
        <v>562</v>
      </c>
      <c r="F5" s="139" t="s">
        <v>561</v>
      </c>
      <c r="G5" s="139" t="s">
        <v>560</v>
      </c>
    </row>
    <row r="6" spans="1:9" s="137" customFormat="1" ht="24" customHeight="1">
      <c r="A6" s="147" t="s">
        <v>803</v>
      </c>
      <c r="B6" s="480">
        <v>0</v>
      </c>
      <c r="C6" s="480">
        <v>0</v>
      </c>
      <c r="D6" s="529">
        <f t="shared" ref="D6:D11" si="0">+C6+B6</f>
        <v>0</v>
      </c>
      <c r="E6" s="480">
        <v>0</v>
      </c>
      <c r="F6" s="480">
        <v>0</v>
      </c>
      <c r="G6" s="529">
        <f t="shared" ref="G6:G11" si="1">E6+F6</f>
        <v>0</v>
      </c>
      <c r="I6" s="148"/>
    </row>
    <row r="7" spans="1:9" s="137" customFormat="1" ht="24" customHeight="1">
      <c r="A7" s="149" t="s">
        <v>174</v>
      </c>
      <c r="B7" s="480">
        <v>719</v>
      </c>
      <c r="C7" s="480">
        <v>26</v>
      </c>
      <c r="D7" s="529">
        <f t="shared" si="0"/>
        <v>745</v>
      </c>
      <c r="E7" s="480">
        <f>726+5</f>
        <v>731</v>
      </c>
      <c r="F7" s="480">
        <v>38</v>
      </c>
      <c r="G7" s="529">
        <f t="shared" si="1"/>
        <v>769</v>
      </c>
      <c r="I7" s="148"/>
    </row>
    <row r="8" spans="1:9" s="137" customFormat="1" ht="24" customHeight="1">
      <c r="A8" s="150" t="s">
        <v>175</v>
      </c>
      <c r="B8" s="480">
        <v>417</v>
      </c>
      <c r="C8" s="480">
        <v>11</v>
      </c>
      <c r="D8" s="529">
        <f t="shared" si="0"/>
        <v>428</v>
      </c>
      <c r="E8" s="480">
        <v>417</v>
      </c>
      <c r="F8" s="480">
        <v>8</v>
      </c>
      <c r="G8" s="529">
        <f t="shared" si="1"/>
        <v>425</v>
      </c>
      <c r="I8" s="148"/>
    </row>
    <row r="9" spans="1:9" s="137" customFormat="1" ht="24" customHeight="1">
      <c r="A9" s="149" t="s">
        <v>176</v>
      </c>
      <c r="B9" s="480">
        <v>380</v>
      </c>
      <c r="C9" s="480">
        <v>17</v>
      </c>
      <c r="D9" s="529">
        <f t="shared" si="0"/>
        <v>397</v>
      </c>
      <c r="E9" s="480">
        <v>387</v>
      </c>
      <c r="F9" s="480">
        <v>13</v>
      </c>
      <c r="G9" s="529">
        <f t="shared" si="1"/>
        <v>400</v>
      </c>
      <c r="I9" s="148"/>
    </row>
    <row r="10" spans="1:9" s="137" customFormat="1" ht="24" customHeight="1">
      <c r="A10" s="149" t="s">
        <v>177</v>
      </c>
      <c r="B10" s="480">
        <v>284</v>
      </c>
      <c r="C10" s="480">
        <v>12</v>
      </c>
      <c r="D10" s="529">
        <f t="shared" si="0"/>
        <v>296</v>
      </c>
      <c r="E10" s="480">
        <v>287</v>
      </c>
      <c r="F10" s="480">
        <v>5</v>
      </c>
      <c r="G10" s="529">
        <f t="shared" si="1"/>
        <v>292</v>
      </c>
      <c r="I10" s="148"/>
    </row>
    <row r="11" spans="1:9" s="137" customFormat="1" ht="24" customHeight="1">
      <c r="A11" s="149" t="s">
        <v>178</v>
      </c>
      <c r="B11" s="480">
        <v>343</v>
      </c>
      <c r="C11" s="480">
        <v>7</v>
      </c>
      <c r="D11" s="529">
        <f t="shared" si="0"/>
        <v>350</v>
      </c>
      <c r="E11" s="480">
        <v>318</v>
      </c>
      <c r="F11" s="480">
        <v>5</v>
      </c>
      <c r="G11" s="529">
        <f t="shared" si="1"/>
        <v>323</v>
      </c>
      <c r="I11" s="148"/>
    </row>
    <row r="12" spans="1:9" s="137" customFormat="1" ht="24" customHeight="1">
      <c r="A12" s="127" t="s">
        <v>244</v>
      </c>
      <c r="B12" s="527">
        <f t="shared" ref="B12:G12" si="2">SUM(B6:B11)</f>
        <v>2143</v>
      </c>
      <c r="C12" s="527">
        <f t="shared" si="2"/>
        <v>73</v>
      </c>
      <c r="D12" s="527">
        <f t="shared" si="2"/>
        <v>2216</v>
      </c>
      <c r="E12" s="527">
        <f t="shared" si="2"/>
        <v>2140</v>
      </c>
      <c r="F12" s="527">
        <f t="shared" si="2"/>
        <v>69</v>
      </c>
      <c r="G12" s="527">
        <f t="shared" si="2"/>
        <v>2209</v>
      </c>
    </row>
    <row r="13" spans="1:9" s="137" customFormat="1" ht="24" customHeight="1">
      <c r="A13" s="866" t="s">
        <v>608</v>
      </c>
      <c r="B13" s="867"/>
      <c r="C13" s="867"/>
      <c r="D13" s="867"/>
      <c r="E13" s="867"/>
      <c r="F13" s="867"/>
      <c r="G13" s="867"/>
    </row>
    <row r="14" spans="1:9" s="137" customFormat="1" ht="23.25" customHeight="1">
      <c r="A14" s="867" t="s">
        <v>609</v>
      </c>
      <c r="B14" s="859"/>
      <c r="C14" s="859"/>
      <c r="D14" s="859"/>
      <c r="E14" s="859"/>
      <c r="F14" s="859"/>
      <c r="G14" s="859"/>
    </row>
    <row r="15" spans="1:9" ht="24.75" customHeight="1"/>
    <row r="16" spans="1:9" ht="35.1" customHeight="1">
      <c r="A16" s="849" t="s">
        <v>666</v>
      </c>
      <c r="B16" s="850"/>
      <c r="C16" s="850"/>
      <c r="D16" s="850"/>
      <c r="E16" s="850"/>
      <c r="F16" s="850"/>
      <c r="G16" s="850"/>
    </row>
    <row r="17" spans="1:9" ht="35.1" customHeight="1">
      <c r="A17" s="851" t="s">
        <v>665</v>
      </c>
      <c r="B17" s="851"/>
      <c r="C17" s="851"/>
      <c r="D17" s="851"/>
      <c r="E17" s="851"/>
      <c r="F17" s="851"/>
      <c r="G17" s="851"/>
    </row>
    <row r="18" spans="1:9" s="137" customFormat="1" ht="24" customHeight="1">
      <c r="A18" s="860" t="s">
        <v>1103</v>
      </c>
      <c r="B18" s="854">
        <v>2011</v>
      </c>
      <c r="C18" s="863"/>
      <c r="D18" s="864"/>
      <c r="E18" s="854">
        <f>+B18+1</f>
        <v>2012</v>
      </c>
      <c r="F18" s="863"/>
      <c r="G18" s="863"/>
      <c r="H18" s="151"/>
    </row>
    <row r="19" spans="1:9" s="137" customFormat="1" ht="24" customHeight="1">
      <c r="A19" s="861"/>
      <c r="B19" s="135" t="s">
        <v>34</v>
      </c>
      <c r="C19" s="135" t="s">
        <v>33</v>
      </c>
      <c r="D19" s="134" t="s">
        <v>35</v>
      </c>
      <c r="E19" s="135" t="s">
        <v>34</v>
      </c>
      <c r="F19" s="135" t="s">
        <v>33</v>
      </c>
      <c r="G19" s="135" t="s">
        <v>35</v>
      </c>
      <c r="H19" s="151"/>
    </row>
    <row r="20" spans="1:9" s="137" customFormat="1" ht="24" customHeight="1">
      <c r="A20" s="862"/>
      <c r="B20" s="139" t="s">
        <v>562</v>
      </c>
      <c r="C20" s="139" t="s">
        <v>561</v>
      </c>
      <c r="D20" s="138" t="s">
        <v>560</v>
      </c>
      <c r="E20" s="139" t="s">
        <v>562</v>
      </c>
      <c r="F20" s="139" t="s">
        <v>561</v>
      </c>
      <c r="G20" s="139" t="s">
        <v>560</v>
      </c>
      <c r="H20" s="151"/>
    </row>
    <row r="21" spans="1:9" s="137" customFormat="1" ht="24" customHeight="1">
      <c r="A21" s="147" t="s">
        <v>802</v>
      </c>
      <c r="B21" s="480">
        <v>15</v>
      </c>
      <c r="C21" s="480">
        <v>0</v>
      </c>
      <c r="D21" s="529">
        <f t="shared" ref="D21:D26" si="3">+C21+B21</f>
        <v>15</v>
      </c>
      <c r="E21" s="480">
        <v>14</v>
      </c>
      <c r="F21" s="480">
        <v>0</v>
      </c>
      <c r="G21" s="529">
        <f t="shared" ref="G21:G26" si="4">+F21+E21</f>
        <v>14</v>
      </c>
    </row>
    <row r="22" spans="1:9" s="137" customFormat="1" ht="24" customHeight="1">
      <c r="A22" s="149" t="s">
        <v>174</v>
      </c>
      <c r="B22" s="480">
        <v>20957</v>
      </c>
      <c r="C22" s="480">
        <v>602</v>
      </c>
      <c r="D22" s="529">
        <f t="shared" si="3"/>
        <v>21559</v>
      </c>
      <c r="E22" s="480">
        <v>21562</v>
      </c>
      <c r="F22" s="480">
        <v>640</v>
      </c>
      <c r="G22" s="529">
        <f t="shared" si="4"/>
        <v>22202</v>
      </c>
    </row>
    <row r="23" spans="1:9" s="137" customFormat="1" ht="24" customHeight="1">
      <c r="A23" s="150" t="s">
        <v>175</v>
      </c>
      <c r="B23" s="480">
        <v>12166</v>
      </c>
      <c r="C23" s="480">
        <v>340</v>
      </c>
      <c r="D23" s="529">
        <f t="shared" si="3"/>
        <v>12506</v>
      </c>
      <c r="E23" s="480">
        <v>12442</v>
      </c>
      <c r="F23" s="480">
        <v>343</v>
      </c>
      <c r="G23" s="529">
        <f t="shared" si="4"/>
        <v>12785</v>
      </c>
    </row>
    <row r="24" spans="1:9" s="137" customFormat="1" ht="24" customHeight="1">
      <c r="A24" s="149" t="s">
        <v>176</v>
      </c>
      <c r="B24" s="480">
        <v>10021</v>
      </c>
      <c r="C24" s="480">
        <v>250</v>
      </c>
      <c r="D24" s="529">
        <f t="shared" si="3"/>
        <v>10271</v>
      </c>
      <c r="E24" s="480">
        <v>10323</v>
      </c>
      <c r="F24" s="480">
        <v>262</v>
      </c>
      <c r="G24" s="529">
        <f t="shared" si="4"/>
        <v>10585</v>
      </c>
    </row>
    <row r="25" spans="1:9" s="137" customFormat="1" ht="24" customHeight="1">
      <c r="A25" s="149" t="s">
        <v>177</v>
      </c>
      <c r="B25" s="480">
        <v>6478</v>
      </c>
      <c r="C25" s="480">
        <v>180</v>
      </c>
      <c r="D25" s="529">
        <f t="shared" si="3"/>
        <v>6658</v>
      </c>
      <c r="E25" s="480">
        <v>6665</v>
      </c>
      <c r="F25" s="480">
        <v>185</v>
      </c>
      <c r="G25" s="529">
        <f t="shared" si="4"/>
        <v>6850</v>
      </c>
    </row>
    <row r="26" spans="1:9" s="137" customFormat="1" ht="24" customHeight="1">
      <c r="A26" s="149" t="s">
        <v>178</v>
      </c>
      <c r="B26" s="480">
        <v>7773</v>
      </c>
      <c r="C26" s="480">
        <v>184</v>
      </c>
      <c r="D26" s="529">
        <f t="shared" si="3"/>
        <v>7957</v>
      </c>
      <c r="E26" s="480">
        <v>7989</v>
      </c>
      <c r="F26" s="480">
        <v>187</v>
      </c>
      <c r="G26" s="529">
        <f t="shared" si="4"/>
        <v>8176</v>
      </c>
    </row>
    <row r="27" spans="1:9" s="137" customFormat="1" ht="29.25" customHeight="1">
      <c r="A27" s="152" t="s">
        <v>244</v>
      </c>
      <c r="B27" s="527">
        <f t="shared" ref="B27:G27" si="5">SUM(B21:B26)</f>
        <v>57410</v>
      </c>
      <c r="C27" s="527">
        <f t="shared" si="5"/>
        <v>1556</v>
      </c>
      <c r="D27" s="527">
        <f t="shared" si="5"/>
        <v>58966</v>
      </c>
      <c r="E27" s="527">
        <f t="shared" si="5"/>
        <v>58995</v>
      </c>
      <c r="F27" s="527">
        <f t="shared" si="5"/>
        <v>1617</v>
      </c>
      <c r="G27" s="527">
        <f t="shared" si="5"/>
        <v>60612</v>
      </c>
      <c r="I27" s="137" t="s">
        <v>558</v>
      </c>
    </row>
    <row r="28" spans="1:9" ht="27" customHeight="1">
      <c r="A28" s="865" t="s">
        <v>608</v>
      </c>
      <c r="B28" s="865"/>
      <c r="C28" s="865"/>
      <c r="D28" s="865"/>
      <c r="E28" s="865"/>
      <c r="F28" s="865"/>
      <c r="G28" s="865"/>
    </row>
    <row r="29" spans="1:9" ht="24.75" customHeight="1">
      <c r="A29" s="859" t="s">
        <v>179</v>
      </c>
      <c r="B29" s="859"/>
      <c r="C29" s="859"/>
      <c r="D29" s="859"/>
      <c r="E29" s="859"/>
      <c r="F29" s="859"/>
      <c r="G29" s="859"/>
    </row>
  </sheetData>
  <mergeCells count="14">
    <mergeCell ref="A2:G2"/>
    <mergeCell ref="A1:G1"/>
    <mergeCell ref="A29:G29"/>
    <mergeCell ref="A17:G17"/>
    <mergeCell ref="A18:A20"/>
    <mergeCell ref="B18:D18"/>
    <mergeCell ref="A28:G28"/>
    <mergeCell ref="A16:G16"/>
    <mergeCell ref="E18:G18"/>
    <mergeCell ref="E3:G3"/>
    <mergeCell ref="B3:D3"/>
    <mergeCell ref="A3:A5"/>
    <mergeCell ref="A13:G13"/>
    <mergeCell ref="A14:G14"/>
  </mergeCells>
  <phoneticPr fontId="10" type="noConversion"/>
  <printOptions horizontalCentered="1" verticalCentered="1" gridLinesSet="0"/>
  <pageMargins left="0" right="0" top="0" bottom="0" header="0" footer="0"/>
  <pageSetup paperSize="9" orientation="portrait" r:id="rId1"/>
  <headerFooter alignWithMargins="0"/>
</worksheet>
</file>

<file path=xl/worksheets/sheet25.xml><?xml version="1.0" encoding="utf-8"?>
<worksheet xmlns="http://schemas.openxmlformats.org/spreadsheetml/2006/main" xmlns:r="http://schemas.openxmlformats.org/officeDocument/2006/relationships">
  <dimension ref="A1:Q25"/>
  <sheetViews>
    <sheetView showGridLines="0" workbookViewId="0">
      <selection activeCell="M14" sqref="M14:M15"/>
    </sheetView>
  </sheetViews>
  <sheetFormatPr defaultRowHeight="12.75"/>
  <cols>
    <col min="1" max="1" width="8.7109375" style="129" customWidth="1"/>
    <col min="2" max="6" width="9.7109375" style="129" customWidth="1"/>
    <col min="7" max="11" width="8.7109375" style="129" customWidth="1"/>
    <col min="12" max="12" width="9.140625" style="129"/>
    <col min="13" max="17" width="15.28515625" style="129" customWidth="1"/>
    <col min="18" max="16384" width="9.140625" style="129"/>
  </cols>
  <sheetData>
    <row r="1" spans="1:17" ht="39.75" customHeight="1">
      <c r="A1" s="847" t="s">
        <v>1170</v>
      </c>
      <c r="B1" s="847"/>
      <c r="C1" s="847"/>
      <c r="D1" s="847"/>
      <c r="E1" s="847"/>
      <c r="F1" s="847"/>
      <c r="G1" s="847"/>
      <c r="H1" s="847"/>
      <c r="I1" s="847"/>
      <c r="J1" s="847"/>
      <c r="K1" s="847"/>
    </row>
    <row r="2" spans="1:17" ht="33.75" customHeight="1">
      <c r="A2" s="889" t="s">
        <v>1169</v>
      </c>
      <c r="B2" s="889"/>
      <c r="C2" s="889"/>
      <c r="D2" s="889"/>
      <c r="E2" s="889"/>
      <c r="F2" s="889"/>
      <c r="G2" s="889"/>
      <c r="H2" s="889"/>
      <c r="I2" s="889"/>
      <c r="J2" s="889"/>
      <c r="K2" s="889"/>
    </row>
    <row r="3" spans="1:17" s="137" customFormat="1" ht="12" customHeight="1">
      <c r="A3" s="151"/>
      <c r="E3" s="154"/>
      <c r="F3" s="154"/>
      <c r="G3" s="155"/>
      <c r="H3" s="155"/>
      <c r="I3" s="154"/>
      <c r="J3" s="155"/>
      <c r="K3" s="155"/>
    </row>
    <row r="4" spans="1:17" s="137" customFormat="1" ht="30" customHeight="1">
      <c r="A4" s="882" t="s">
        <v>1104</v>
      </c>
      <c r="B4" s="856" t="s">
        <v>1106</v>
      </c>
      <c r="C4" s="856"/>
      <c r="D4" s="856"/>
      <c r="E4" s="892" t="s">
        <v>1107</v>
      </c>
      <c r="F4" s="895"/>
      <c r="G4" s="895"/>
      <c r="H4" s="892" t="s">
        <v>1108</v>
      </c>
      <c r="I4" s="893"/>
      <c r="J4" s="893"/>
      <c r="K4" s="894" t="s">
        <v>1105</v>
      </c>
    </row>
    <row r="5" spans="1:17" s="137" customFormat="1" ht="35.1" customHeight="1">
      <c r="A5" s="883"/>
      <c r="B5" s="533" t="s">
        <v>1105</v>
      </c>
      <c r="C5" s="533" t="s">
        <v>1109</v>
      </c>
      <c r="D5" s="533" t="s">
        <v>1110</v>
      </c>
      <c r="E5" s="533" t="s">
        <v>1105</v>
      </c>
      <c r="F5" s="533" t="s">
        <v>1111</v>
      </c>
      <c r="G5" s="533" t="s">
        <v>1112</v>
      </c>
      <c r="H5" s="533" t="s">
        <v>1105</v>
      </c>
      <c r="I5" s="533" t="s">
        <v>1113</v>
      </c>
      <c r="J5" s="533" t="s">
        <v>1114</v>
      </c>
      <c r="K5" s="883"/>
    </row>
    <row r="6" spans="1:17" s="137" customFormat="1" ht="24.95" customHeight="1">
      <c r="A6" s="531">
        <v>2008</v>
      </c>
      <c r="B6" s="529">
        <f>SUM(C6:D6)</f>
        <v>910</v>
      </c>
      <c r="C6" s="535">
        <v>906</v>
      </c>
      <c r="D6" s="535">
        <v>4</v>
      </c>
      <c r="E6" s="529">
        <f>SUM(F6:G6)</f>
        <v>1889</v>
      </c>
      <c r="F6" s="535">
        <v>1092</v>
      </c>
      <c r="G6" s="535">
        <v>797</v>
      </c>
      <c r="H6" s="529">
        <f>SUM(I6:J6)</f>
        <v>370</v>
      </c>
      <c r="I6" s="535">
        <v>262</v>
      </c>
      <c r="J6" s="535">
        <v>108</v>
      </c>
      <c r="K6" s="529">
        <f>+H6+E6+B6</f>
        <v>3169</v>
      </c>
    </row>
    <row r="7" spans="1:17" s="137" customFormat="1" ht="24.95" customHeight="1">
      <c r="A7" s="531">
        <f>+A6+1</f>
        <v>2009</v>
      </c>
      <c r="B7" s="529">
        <f>SUM(C7:D7)</f>
        <v>1987</v>
      </c>
      <c r="C7" s="535">
        <v>1968</v>
      </c>
      <c r="D7" s="535">
        <v>19</v>
      </c>
      <c r="E7" s="529">
        <f>SUM(F7:G7)</f>
        <v>3449</v>
      </c>
      <c r="F7" s="535">
        <v>1929</v>
      </c>
      <c r="G7" s="535">
        <v>1520</v>
      </c>
      <c r="H7" s="529">
        <f>SUM(I7:J7)</f>
        <v>504</v>
      </c>
      <c r="I7" s="535">
        <v>346</v>
      </c>
      <c r="J7" s="535">
        <v>158</v>
      </c>
      <c r="K7" s="529">
        <f>+H7+E7+B7</f>
        <v>5940</v>
      </c>
    </row>
    <row r="8" spans="1:17" s="137" customFormat="1" ht="24.95" customHeight="1">
      <c r="A8" s="531">
        <f>+A7+1</f>
        <v>2010</v>
      </c>
      <c r="B8" s="529">
        <f>SUM(C8:D8)</f>
        <v>2441</v>
      </c>
      <c r="C8" s="535">
        <v>2425</v>
      </c>
      <c r="D8" s="535">
        <v>16</v>
      </c>
      <c r="E8" s="529">
        <f>SUM(F8:G8)</f>
        <v>3370</v>
      </c>
      <c r="F8" s="535">
        <v>2153</v>
      </c>
      <c r="G8" s="535">
        <v>1217</v>
      </c>
      <c r="H8" s="529">
        <f>SUM(I8:J8)</f>
        <v>427</v>
      </c>
      <c r="I8" s="535">
        <v>285</v>
      </c>
      <c r="J8" s="535">
        <v>142</v>
      </c>
      <c r="K8" s="529">
        <f>+H8+E8+B8</f>
        <v>6238</v>
      </c>
    </row>
    <row r="9" spans="1:17" s="137" customFormat="1" ht="24.95" customHeight="1">
      <c r="A9" s="531">
        <f>+A8+1</f>
        <v>2011</v>
      </c>
      <c r="B9" s="529">
        <f>SUM(C9:D9)</f>
        <v>2414</v>
      </c>
      <c r="C9" s="535">
        <v>2398</v>
      </c>
      <c r="D9" s="535">
        <v>16</v>
      </c>
      <c r="E9" s="529">
        <f>SUM(F9:G9)</f>
        <v>3340</v>
      </c>
      <c r="F9" s="535">
        <v>2129</v>
      </c>
      <c r="G9" s="535">
        <v>1211</v>
      </c>
      <c r="H9" s="529">
        <f>SUM(I9:J9)</f>
        <v>428</v>
      </c>
      <c r="I9" s="535">
        <v>298</v>
      </c>
      <c r="J9" s="535">
        <v>130</v>
      </c>
      <c r="K9" s="529">
        <f>+H9+E9+B9</f>
        <v>6182</v>
      </c>
    </row>
    <row r="10" spans="1:17" s="137" customFormat="1" ht="24.95" customHeight="1">
      <c r="A10" s="532">
        <f>+A9+1</f>
        <v>2012</v>
      </c>
      <c r="B10" s="541">
        <f>SUM(C10:D10)</f>
        <v>1974</v>
      </c>
      <c r="C10" s="542">
        <v>1965</v>
      </c>
      <c r="D10" s="542">
        <v>9</v>
      </c>
      <c r="E10" s="543">
        <f>SUM(F10:G10)</f>
        <v>2650</v>
      </c>
      <c r="F10" s="542">
        <v>1753</v>
      </c>
      <c r="G10" s="542">
        <v>897</v>
      </c>
      <c r="H10" s="541">
        <f>SUM(I10:J10)</f>
        <v>416</v>
      </c>
      <c r="I10" s="536">
        <v>285</v>
      </c>
      <c r="J10" s="536">
        <v>131</v>
      </c>
      <c r="K10" s="541">
        <f>+H10+E10+B10</f>
        <v>5040</v>
      </c>
    </row>
    <row r="11" spans="1:17" s="137" customFormat="1" ht="29.25" customHeight="1">
      <c r="A11" s="890" t="s">
        <v>1171</v>
      </c>
      <c r="B11" s="890"/>
      <c r="C11" s="890"/>
      <c r="D11" s="890"/>
      <c r="E11" s="890"/>
      <c r="F11" s="890"/>
      <c r="G11" s="890"/>
      <c r="H11" s="890"/>
      <c r="I11" s="890"/>
      <c r="J11" s="890"/>
      <c r="K11" s="890"/>
    </row>
    <row r="12" spans="1:17" s="137" customFormat="1" ht="12" customHeight="1">
      <c r="A12" s="891" t="s">
        <v>1172</v>
      </c>
      <c r="B12" s="891"/>
      <c r="C12" s="891"/>
      <c r="D12" s="891"/>
      <c r="E12" s="891"/>
      <c r="F12" s="891"/>
      <c r="G12" s="891"/>
      <c r="H12" s="891"/>
      <c r="I12" s="891"/>
      <c r="J12" s="891"/>
      <c r="K12" s="891"/>
    </row>
    <row r="13" spans="1:17" s="137" customFormat="1" ht="30" customHeight="1">
      <c r="A13" s="157"/>
    </row>
    <row r="14" spans="1:17" ht="32.25" customHeight="1">
      <c r="A14" s="847" t="s">
        <v>1173</v>
      </c>
      <c r="B14" s="847"/>
      <c r="C14" s="847"/>
      <c r="D14" s="847"/>
      <c r="E14" s="847"/>
      <c r="F14" s="847"/>
      <c r="G14" s="847"/>
      <c r="H14" s="847"/>
      <c r="I14" s="847"/>
      <c r="J14" s="847"/>
      <c r="K14" s="847"/>
      <c r="M14" s="881"/>
      <c r="N14" s="880"/>
      <c r="O14" s="880"/>
      <c r="P14" s="880"/>
      <c r="Q14" s="880"/>
    </row>
    <row r="15" spans="1:17" ht="32.25" customHeight="1">
      <c r="A15" s="888" t="s">
        <v>1174</v>
      </c>
      <c r="B15" s="888"/>
      <c r="C15" s="888"/>
      <c r="D15" s="888"/>
      <c r="E15" s="888"/>
      <c r="F15" s="888"/>
      <c r="G15" s="888"/>
      <c r="H15" s="888"/>
      <c r="I15" s="888"/>
      <c r="J15" s="888"/>
      <c r="K15" s="888"/>
      <c r="M15" s="881"/>
      <c r="N15" s="499"/>
      <c r="O15" s="499"/>
      <c r="P15" s="499"/>
      <c r="Q15" s="537"/>
    </row>
    <row r="16" spans="1:17" ht="12" customHeight="1">
      <c r="A16" s="538"/>
      <c r="B16" s="539"/>
      <c r="C16" s="539"/>
      <c r="D16" s="539"/>
      <c r="E16" s="539"/>
      <c r="F16" s="539"/>
      <c r="G16" s="539"/>
      <c r="H16" s="539"/>
      <c r="I16" s="539"/>
      <c r="J16" s="539"/>
      <c r="K16" s="539"/>
      <c r="M16" s="500"/>
      <c r="N16" s="499"/>
      <c r="O16" s="499"/>
      <c r="P16" s="499"/>
      <c r="Q16" s="537"/>
    </row>
    <row r="17" spans="1:17" s="137" customFormat="1" ht="50.1" customHeight="1">
      <c r="A17" s="882" t="s">
        <v>1104</v>
      </c>
      <c r="B17" s="874" t="s">
        <v>1119</v>
      </c>
      <c r="C17" s="875"/>
      <c r="D17" s="875"/>
      <c r="E17" s="875"/>
      <c r="F17" s="875"/>
      <c r="G17" s="875"/>
      <c r="H17" s="875"/>
      <c r="I17" s="875"/>
      <c r="J17" s="875"/>
      <c r="K17" s="875"/>
      <c r="M17" s="158"/>
      <c r="N17" s="156"/>
      <c r="O17" s="156"/>
      <c r="P17" s="156"/>
      <c r="Q17" s="159"/>
    </row>
    <row r="18" spans="1:17" s="137" customFormat="1" ht="50.1" customHeight="1">
      <c r="A18" s="883"/>
      <c r="B18" s="887" t="s">
        <v>1120</v>
      </c>
      <c r="C18" s="862"/>
      <c r="D18" s="885" t="s">
        <v>1116</v>
      </c>
      <c r="E18" s="886"/>
      <c r="F18" s="884" t="s">
        <v>1117</v>
      </c>
      <c r="G18" s="884"/>
      <c r="H18" s="884" t="s">
        <v>1118</v>
      </c>
      <c r="I18" s="884"/>
      <c r="J18" s="874" t="s">
        <v>1115</v>
      </c>
      <c r="K18" s="875"/>
      <c r="M18" s="158"/>
      <c r="N18" s="156"/>
      <c r="O18" s="156"/>
      <c r="P18" s="156"/>
      <c r="Q18" s="159"/>
    </row>
    <row r="19" spans="1:17" s="137" customFormat="1" ht="24.95" customHeight="1">
      <c r="A19" s="531">
        <v>2008</v>
      </c>
      <c r="B19" s="877">
        <v>56668</v>
      </c>
      <c r="C19" s="877"/>
      <c r="D19" s="879">
        <v>33545</v>
      </c>
      <c r="E19" s="879"/>
      <c r="F19" s="873">
        <v>31392</v>
      </c>
      <c r="G19" s="873"/>
      <c r="H19" s="873">
        <v>8311</v>
      </c>
      <c r="I19" s="873"/>
      <c r="J19" s="872">
        <f>D19+F19+H19</f>
        <v>73248</v>
      </c>
      <c r="K19" s="872">
        <f>+H19+I19+J19</f>
        <v>81559</v>
      </c>
      <c r="M19" s="158"/>
      <c r="N19" s="156"/>
      <c r="O19" s="156"/>
      <c r="P19" s="156"/>
      <c r="Q19" s="159"/>
    </row>
    <row r="20" spans="1:17" s="137" customFormat="1" ht="24.95" customHeight="1">
      <c r="A20" s="531">
        <f>+A19+1</f>
        <v>2009</v>
      </c>
      <c r="B20" s="878">
        <v>57422</v>
      </c>
      <c r="C20" s="878"/>
      <c r="D20" s="873">
        <v>34620</v>
      </c>
      <c r="E20" s="873"/>
      <c r="F20" s="873">
        <v>31559</v>
      </c>
      <c r="G20" s="873">
        <v>31559</v>
      </c>
      <c r="H20" s="873">
        <v>8375</v>
      </c>
      <c r="I20" s="873">
        <v>8375</v>
      </c>
      <c r="J20" s="872">
        <f t="shared" ref="J20:J23" si="0">D20+F20+H20</f>
        <v>74554</v>
      </c>
      <c r="K20" s="872">
        <f t="shared" ref="K20:K23" si="1">+H20+I20+J20</f>
        <v>91304</v>
      </c>
      <c r="M20" s="158"/>
      <c r="N20" s="156"/>
      <c r="O20" s="156"/>
      <c r="P20" s="156"/>
      <c r="Q20" s="159"/>
    </row>
    <row r="21" spans="1:17" s="137" customFormat="1" ht="24.95" customHeight="1">
      <c r="A21" s="531">
        <f>+A20+1</f>
        <v>2010</v>
      </c>
      <c r="B21" s="878">
        <v>58496</v>
      </c>
      <c r="C21" s="878"/>
      <c r="D21" s="873">
        <v>35897</v>
      </c>
      <c r="E21" s="873"/>
      <c r="F21" s="873">
        <v>32108</v>
      </c>
      <c r="G21" s="873">
        <v>32108</v>
      </c>
      <c r="H21" s="873">
        <v>8392</v>
      </c>
      <c r="I21" s="873">
        <v>8392</v>
      </c>
      <c r="J21" s="872">
        <f t="shared" si="0"/>
        <v>76397</v>
      </c>
      <c r="K21" s="872">
        <f t="shared" si="1"/>
        <v>93181</v>
      </c>
      <c r="M21" s="158"/>
      <c r="N21" s="156"/>
      <c r="O21" s="156"/>
      <c r="P21" s="156"/>
      <c r="Q21" s="159"/>
    </row>
    <row r="22" spans="1:17" s="137" customFormat="1" ht="24.95" customHeight="1">
      <c r="A22" s="531">
        <f>+A21+1</f>
        <v>2011</v>
      </c>
      <c r="B22" s="878">
        <v>58966</v>
      </c>
      <c r="C22" s="878"/>
      <c r="D22" s="873">
        <v>37157</v>
      </c>
      <c r="E22" s="873"/>
      <c r="F22" s="873">
        <v>32778</v>
      </c>
      <c r="G22" s="873">
        <v>32778</v>
      </c>
      <c r="H22" s="873">
        <v>8401</v>
      </c>
      <c r="I22" s="873">
        <v>8401</v>
      </c>
      <c r="J22" s="872">
        <f t="shared" si="0"/>
        <v>78336</v>
      </c>
      <c r="K22" s="872">
        <f t="shared" si="1"/>
        <v>95138</v>
      </c>
    </row>
    <row r="23" spans="1:17" s="137" customFormat="1" ht="24.95" customHeight="1">
      <c r="A23" s="532">
        <f>+A22+1</f>
        <v>2012</v>
      </c>
      <c r="B23" s="870">
        <v>60612</v>
      </c>
      <c r="C23" s="870"/>
      <c r="D23" s="869">
        <v>38038</v>
      </c>
      <c r="E23" s="869"/>
      <c r="F23" s="869">
        <v>32947</v>
      </c>
      <c r="G23" s="869">
        <v>32947</v>
      </c>
      <c r="H23" s="869">
        <v>8344</v>
      </c>
      <c r="I23" s="869">
        <v>8344</v>
      </c>
      <c r="J23" s="871">
        <f t="shared" si="0"/>
        <v>79329</v>
      </c>
      <c r="K23" s="871">
        <f t="shared" si="1"/>
        <v>96017</v>
      </c>
    </row>
    <row r="24" spans="1:17" s="161" customFormat="1" ht="39" customHeight="1">
      <c r="A24" s="876" t="s">
        <v>1175</v>
      </c>
      <c r="B24" s="876"/>
      <c r="C24" s="876"/>
      <c r="D24" s="876"/>
      <c r="E24" s="876"/>
      <c r="F24" s="876"/>
      <c r="G24" s="876"/>
      <c r="H24" s="876"/>
      <c r="I24" s="876"/>
      <c r="J24" s="876"/>
      <c r="K24" s="876"/>
    </row>
    <row r="25" spans="1:17" s="161" customFormat="1" ht="39" customHeight="1">
      <c r="A25" s="868" t="s">
        <v>1176</v>
      </c>
      <c r="B25" s="868"/>
      <c r="C25" s="868"/>
      <c r="D25" s="868"/>
      <c r="E25" s="868"/>
      <c r="F25" s="868"/>
      <c r="G25" s="868"/>
      <c r="H25" s="868"/>
      <c r="I25" s="868"/>
      <c r="J25" s="868"/>
      <c r="K25" s="868"/>
    </row>
  </sheetData>
  <mergeCells count="47">
    <mergeCell ref="A1:K1"/>
    <mergeCell ref="A2:K2"/>
    <mergeCell ref="A11:K11"/>
    <mergeCell ref="A12:K12"/>
    <mergeCell ref="A4:A5"/>
    <mergeCell ref="B4:D4"/>
    <mergeCell ref="H4:J4"/>
    <mergeCell ref="K4:K5"/>
    <mergeCell ref="E4:G4"/>
    <mergeCell ref="N14:Q14"/>
    <mergeCell ref="M14:M15"/>
    <mergeCell ref="A17:A18"/>
    <mergeCell ref="J18:K18"/>
    <mergeCell ref="H18:I18"/>
    <mergeCell ref="F18:G18"/>
    <mergeCell ref="D18:E18"/>
    <mergeCell ref="B18:C18"/>
    <mergeCell ref="A14:K14"/>
    <mergeCell ref="A15:K15"/>
    <mergeCell ref="D22:E22"/>
    <mergeCell ref="B19:C19"/>
    <mergeCell ref="B20:C20"/>
    <mergeCell ref="B21:C21"/>
    <mergeCell ref="B22:C22"/>
    <mergeCell ref="D19:E19"/>
    <mergeCell ref="J19:K19"/>
    <mergeCell ref="J22:K22"/>
    <mergeCell ref="H20:I20"/>
    <mergeCell ref="B17:K17"/>
    <mergeCell ref="A24:K24"/>
    <mergeCell ref="J20:K20"/>
    <mergeCell ref="J21:K21"/>
    <mergeCell ref="H22:I22"/>
    <mergeCell ref="H21:I21"/>
    <mergeCell ref="H19:I19"/>
    <mergeCell ref="F19:G19"/>
    <mergeCell ref="F20:G20"/>
    <mergeCell ref="F21:G21"/>
    <mergeCell ref="F22:G22"/>
    <mergeCell ref="D20:E20"/>
    <mergeCell ref="D21:E21"/>
    <mergeCell ref="A25:K25"/>
    <mergeCell ref="D23:E23"/>
    <mergeCell ref="B23:C23"/>
    <mergeCell ref="F23:G23"/>
    <mergeCell ref="J23:K23"/>
    <mergeCell ref="H23:I23"/>
  </mergeCells>
  <phoneticPr fontId="10" type="noConversion"/>
  <printOptions horizontalCentered="1" verticalCentered="1" gridLinesSet="0"/>
  <pageMargins left="0" right="0" top="0" bottom="0" header="0" footer="0"/>
  <pageSetup paperSize="9" orientation="portrait" r:id="rId1"/>
  <headerFooter alignWithMargins="0"/>
</worksheet>
</file>

<file path=xl/worksheets/sheet26.xml><?xml version="1.0" encoding="utf-8"?>
<worksheet xmlns="http://schemas.openxmlformats.org/spreadsheetml/2006/main" xmlns:r="http://schemas.openxmlformats.org/officeDocument/2006/relationships">
  <dimension ref="A1:W20"/>
  <sheetViews>
    <sheetView showGridLines="0" workbookViewId="0">
      <selection activeCell="J29" sqref="J29"/>
    </sheetView>
  </sheetViews>
  <sheetFormatPr defaultRowHeight="12.75"/>
  <cols>
    <col min="1" max="1" width="15.7109375" style="129" customWidth="1"/>
    <col min="2" max="7" width="13.7109375" style="129" customWidth="1"/>
    <col min="8" max="8" width="7.85546875" style="129" bestFit="1" customWidth="1"/>
    <col min="9" max="11" width="10.7109375" style="129" customWidth="1"/>
    <col min="12" max="14" width="8.5703125" style="129" customWidth="1"/>
    <col min="15" max="17" width="3.42578125" style="162" hidden="1" customWidth="1"/>
    <col min="18" max="18" width="7.7109375" style="162" hidden="1" customWidth="1"/>
    <col min="19" max="20" width="9.85546875" style="162" hidden="1" customWidth="1"/>
    <col min="21" max="23" width="8.7109375" style="162" hidden="1" customWidth="1"/>
    <col min="24" max="25" width="9.85546875" style="129" customWidth="1"/>
    <col min="26" max="49" width="9.140625" style="129" customWidth="1"/>
    <col min="50" max="16384" width="9.140625" style="129"/>
  </cols>
  <sheetData>
    <row r="1" spans="1:23" ht="34.5" customHeight="1">
      <c r="A1" s="847" t="s">
        <v>1177</v>
      </c>
      <c r="B1" s="847"/>
      <c r="C1" s="847"/>
      <c r="D1" s="847"/>
      <c r="E1" s="847"/>
      <c r="F1" s="847"/>
      <c r="G1" s="847"/>
      <c r="H1" s="516"/>
      <c r="I1" s="516"/>
      <c r="J1" s="516"/>
      <c r="K1" s="516"/>
      <c r="L1" s="516"/>
      <c r="M1" s="516"/>
      <c r="N1" s="516"/>
    </row>
    <row r="2" spans="1:23" ht="30" customHeight="1" thickBot="1">
      <c r="A2" s="896" t="s">
        <v>1178</v>
      </c>
      <c r="B2" s="896"/>
      <c r="C2" s="896"/>
      <c r="D2" s="896"/>
      <c r="E2" s="896"/>
      <c r="F2" s="896"/>
      <c r="G2" s="896"/>
      <c r="H2" s="540"/>
      <c r="I2" s="540"/>
      <c r="J2" s="540"/>
      <c r="K2" s="540"/>
      <c r="L2" s="540"/>
      <c r="M2" s="540"/>
      <c r="N2" s="540"/>
    </row>
    <row r="3" spans="1:23" ht="20.100000000000001" customHeight="1">
      <c r="A3" s="897" t="s">
        <v>793</v>
      </c>
      <c r="B3" s="854">
        <v>2011</v>
      </c>
      <c r="C3" s="863"/>
      <c r="D3" s="864"/>
      <c r="E3" s="863">
        <f>+B3+1</f>
        <v>2012</v>
      </c>
      <c r="F3" s="863"/>
      <c r="G3" s="863"/>
      <c r="L3" s="153"/>
      <c r="R3" s="163">
        <f>+B3</f>
        <v>2011</v>
      </c>
      <c r="S3" s="164"/>
      <c r="T3" s="165"/>
      <c r="U3" s="163">
        <f>+E3</f>
        <v>2012</v>
      </c>
      <c r="V3" s="164"/>
      <c r="W3" s="165"/>
    </row>
    <row r="4" spans="1:23" ht="20.100000000000001" customHeight="1">
      <c r="A4" s="881"/>
      <c r="B4" s="134" t="s">
        <v>34</v>
      </c>
      <c r="C4" s="167" t="s">
        <v>33</v>
      </c>
      <c r="D4" s="134" t="s">
        <v>35</v>
      </c>
      <c r="E4" s="134" t="s">
        <v>34</v>
      </c>
      <c r="F4" s="167" t="s">
        <v>33</v>
      </c>
      <c r="G4" s="502" t="s">
        <v>35</v>
      </c>
      <c r="L4" s="153"/>
      <c r="R4" s="168" t="s">
        <v>33</v>
      </c>
      <c r="S4" s="169" t="s">
        <v>34</v>
      </c>
      <c r="T4" s="170" t="s">
        <v>35</v>
      </c>
      <c r="U4" s="168" t="s">
        <v>33</v>
      </c>
      <c r="V4" s="169" t="s">
        <v>34</v>
      </c>
      <c r="W4" s="170" t="s">
        <v>35</v>
      </c>
    </row>
    <row r="5" spans="1:23" ht="20.100000000000001" customHeight="1">
      <c r="A5" s="898"/>
      <c r="B5" s="138" t="s">
        <v>562</v>
      </c>
      <c r="C5" s="530" t="s">
        <v>561</v>
      </c>
      <c r="D5" s="138" t="s">
        <v>560</v>
      </c>
      <c r="E5" s="138" t="s">
        <v>562</v>
      </c>
      <c r="F5" s="530" t="s">
        <v>561</v>
      </c>
      <c r="G5" s="503" t="s">
        <v>560</v>
      </c>
      <c r="O5" s="172"/>
      <c r="P5" s="172"/>
      <c r="Q5" s="172"/>
      <c r="R5" s="173" t="s">
        <v>561</v>
      </c>
      <c r="S5" s="174" t="s">
        <v>562</v>
      </c>
      <c r="T5" s="175" t="s">
        <v>560</v>
      </c>
      <c r="U5" s="173" t="s">
        <v>561</v>
      </c>
      <c r="V5" s="174" t="s">
        <v>562</v>
      </c>
      <c r="W5" s="175" t="s">
        <v>560</v>
      </c>
    </row>
    <row r="6" spans="1:23" s="137" customFormat="1" ht="20.100000000000001" customHeight="1">
      <c r="A6" s="141">
        <v>-14</v>
      </c>
      <c r="B6" s="535">
        <v>0</v>
      </c>
      <c r="C6" s="535">
        <v>0</v>
      </c>
      <c r="D6" s="529">
        <f t="shared" ref="D6:D17" si="0">+C6+B6</f>
        <v>0</v>
      </c>
      <c r="E6" s="535">
        <v>0</v>
      </c>
      <c r="F6" s="535">
        <v>0</v>
      </c>
      <c r="G6" s="529">
        <f t="shared" ref="G6:G17" si="1">+F6+E6</f>
        <v>0</v>
      </c>
      <c r="O6" s="162">
        <v>14</v>
      </c>
      <c r="P6" s="162"/>
      <c r="Q6" s="176">
        <f>+O6</f>
        <v>14</v>
      </c>
      <c r="R6" s="177">
        <f t="shared" ref="R6:R17" si="2">+Q6*B6</f>
        <v>0</v>
      </c>
      <c r="S6" s="178">
        <f t="shared" ref="S6:S17" si="3">+C6*Q6</f>
        <v>0</v>
      </c>
      <c r="T6" s="179">
        <f t="shared" ref="T6:T17" si="4">+D6*Q6</f>
        <v>0</v>
      </c>
      <c r="U6" s="177">
        <f t="shared" ref="U6:U17" si="5">+Q6*E6</f>
        <v>0</v>
      </c>
      <c r="V6" s="178">
        <f t="shared" ref="V6:V17" si="6">+Q6*F6</f>
        <v>0</v>
      </c>
      <c r="W6" s="179">
        <f t="shared" ref="W6:W17" si="7">+Q6*G6</f>
        <v>0</v>
      </c>
    </row>
    <row r="7" spans="1:23" ht="20.100000000000001" customHeight="1">
      <c r="A7" s="141" t="s">
        <v>172</v>
      </c>
      <c r="B7" s="535">
        <v>40</v>
      </c>
      <c r="C7" s="535">
        <v>4</v>
      </c>
      <c r="D7" s="529">
        <f t="shared" si="0"/>
        <v>44</v>
      </c>
      <c r="E7" s="535">
        <v>46</v>
      </c>
      <c r="F7" s="535">
        <v>5</v>
      </c>
      <c r="G7" s="529">
        <f t="shared" si="1"/>
        <v>51</v>
      </c>
      <c r="O7" s="162">
        <v>15</v>
      </c>
      <c r="P7" s="162">
        <v>17</v>
      </c>
      <c r="Q7" s="176">
        <f t="shared" ref="Q7:Q16" si="8">+(P7+O7)/2</f>
        <v>16</v>
      </c>
      <c r="R7" s="177">
        <f t="shared" si="2"/>
        <v>640</v>
      </c>
      <c r="S7" s="178">
        <f t="shared" si="3"/>
        <v>64</v>
      </c>
      <c r="T7" s="179">
        <f t="shared" si="4"/>
        <v>704</v>
      </c>
      <c r="U7" s="177">
        <f t="shared" si="5"/>
        <v>736</v>
      </c>
      <c r="V7" s="178">
        <f t="shared" si="6"/>
        <v>80</v>
      </c>
      <c r="W7" s="179">
        <f t="shared" si="7"/>
        <v>816</v>
      </c>
    </row>
    <row r="8" spans="1:23" ht="20.100000000000001" customHeight="1">
      <c r="A8" s="141" t="s">
        <v>173</v>
      </c>
      <c r="B8" s="535">
        <v>443</v>
      </c>
      <c r="C8" s="535">
        <v>40</v>
      </c>
      <c r="D8" s="529">
        <f t="shared" si="0"/>
        <v>483</v>
      </c>
      <c r="E8" s="535">
        <v>424</v>
      </c>
      <c r="F8" s="535">
        <v>35</v>
      </c>
      <c r="G8" s="529">
        <f t="shared" si="1"/>
        <v>459</v>
      </c>
      <c r="J8" s="180"/>
      <c r="K8" s="180"/>
      <c r="L8" s="180"/>
      <c r="M8" s="180"/>
      <c r="O8" s="162">
        <v>18</v>
      </c>
      <c r="P8" s="162">
        <v>24</v>
      </c>
      <c r="Q8" s="176">
        <f t="shared" si="8"/>
        <v>21</v>
      </c>
      <c r="R8" s="177">
        <f t="shared" si="2"/>
        <v>9303</v>
      </c>
      <c r="S8" s="178">
        <f t="shared" si="3"/>
        <v>840</v>
      </c>
      <c r="T8" s="179">
        <f t="shared" si="4"/>
        <v>10143</v>
      </c>
      <c r="U8" s="177">
        <f t="shared" si="5"/>
        <v>8904</v>
      </c>
      <c r="V8" s="178">
        <f t="shared" si="6"/>
        <v>735</v>
      </c>
      <c r="W8" s="179">
        <f t="shared" si="7"/>
        <v>9639</v>
      </c>
    </row>
    <row r="9" spans="1:23" ht="20.100000000000001" customHeight="1">
      <c r="A9" s="141" t="s">
        <v>563</v>
      </c>
      <c r="B9" s="535">
        <v>1695</v>
      </c>
      <c r="C9" s="535">
        <v>93</v>
      </c>
      <c r="D9" s="529">
        <f t="shared" si="0"/>
        <v>1788</v>
      </c>
      <c r="E9" s="535">
        <v>1653</v>
      </c>
      <c r="F9" s="535">
        <v>92</v>
      </c>
      <c r="G9" s="529">
        <f t="shared" si="1"/>
        <v>1745</v>
      </c>
      <c r="J9" s="180"/>
      <c r="K9" s="180"/>
      <c r="L9" s="180"/>
      <c r="M9" s="180"/>
      <c r="O9" s="162">
        <v>25</v>
      </c>
      <c r="P9" s="162">
        <f t="shared" ref="P9:P16" si="9">+P8+5</f>
        <v>29</v>
      </c>
      <c r="Q9" s="176">
        <f t="shared" si="8"/>
        <v>27</v>
      </c>
      <c r="R9" s="177">
        <f t="shared" si="2"/>
        <v>45765</v>
      </c>
      <c r="S9" s="178">
        <f t="shared" si="3"/>
        <v>2511</v>
      </c>
      <c r="T9" s="179">
        <f t="shared" si="4"/>
        <v>48276</v>
      </c>
      <c r="U9" s="177">
        <f t="shared" si="5"/>
        <v>44631</v>
      </c>
      <c r="V9" s="178">
        <f t="shared" si="6"/>
        <v>2484</v>
      </c>
      <c r="W9" s="179">
        <f t="shared" si="7"/>
        <v>47115</v>
      </c>
    </row>
    <row r="10" spans="1:23" ht="20.100000000000001" customHeight="1">
      <c r="A10" s="141" t="s">
        <v>564</v>
      </c>
      <c r="B10" s="535">
        <v>3691</v>
      </c>
      <c r="C10" s="535">
        <v>170</v>
      </c>
      <c r="D10" s="529">
        <f t="shared" si="0"/>
        <v>3861</v>
      </c>
      <c r="E10" s="535">
        <v>3694</v>
      </c>
      <c r="F10" s="535">
        <v>174</v>
      </c>
      <c r="G10" s="529">
        <f t="shared" si="1"/>
        <v>3868</v>
      </c>
      <c r="J10" s="180"/>
      <c r="K10" s="180"/>
      <c r="L10" s="180"/>
      <c r="M10" s="180"/>
      <c r="O10" s="162">
        <f t="shared" ref="O10:O17" si="10">+O9+5</f>
        <v>30</v>
      </c>
      <c r="P10" s="162">
        <f t="shared" si="9"/>
        <v>34</v>
      </c>
      <c r="Q10" s="176">
        <f t="shared" si="8"/>
        <v>32</v>
      </c>
      <c r="R10" s="177">
        <f t="shared" si="2"/>
        <v>118112</v>
      </c>
      <c r="S10" s="178">
        <f t="shared" si="3"/>
        <v>5440</v>
      </c>
      <c r="T10" s="179">
        <f t="shared" si="4"/>
        <v>123552</v>
      </c>
      <c r="U10" s="177">
        <f t="shared" si="5"/>
        <v>118208</v>
      </c>
      <c r="V10" s="178">
        <f t="shared" si="6"/>
        <v>5568</v>
      </c>
      <c r="W10" s="179">
        <f t="shared" si="7"/>
        <v>123776</v>
      </c>
    </row>
    <row r="11" spans="1:23" ht="20.100000000000001" customHeight="1">
      <c r="A11" s="141" t="s">
        <v>565</v>
      </c>
      <c r="B11" s="535">
        <v>5390</v>
      </c>
      <c r="C11" s="535">
        <v>154</v>
      </c>
      <c r="D11" s="529">
        <f t="shared" si="0"/>
        <v>5544</v>
      </c>
      <c r="E11" s="535">
        <v>5355</v>
      </c>
      <c r="F11" s="535">
        <v>164</v>
      </c>
      <c r="G11" s="529">
        <f t="shared" si="1"/>
        <v>5519</v>
      </c>
      <c r="O11" s="162">
        <f t="shared" si="10"/>
        <v>35</v>
      </c>
      <c r="P11" s="162">
        <f t="shared" si="9"/>
        <v>39</v>
      </c>
      <c r="Q11" s="176">
        <f t="shared" si="8"/>
        <v>37</v>
      </c>
      <c r="R11" s="177">
        <f t="shared" si="2"/>
        <v>199430</v>
      </c>
      <c r="S11" s="178">
        <f t="shared" si="3"/>
        <v>5698</v>
      </c>
      <c r="T11" s="179">
        <f t="shared" si="4"/>
        <v>205128</v>
      </c>
      <c r="U11" s="177">
        <f t="shared" si="5"/>
        <v>198135</v>
      </c>
      <c r="V11" s="178">
        <f t="shared" si="6"/>
        <v>6068</v>
      </c>
      <c r="W11" s="179">
        <f t="shared" si="7"/>
        <v>204203</v>
      </c>
    </row>
    <row r="12" spans="1:23" ht="20.100000000000001" customHeight="1">
      <c r="A12" s="141" t="s">
        <v>566</v>
      </c>
      <c r="B12" s="535">
        <v>6347</v>
      </c>
      <c r="C12" s="535">
        <v>194</v>
      </c>
      <c r="D12" s="529">
        <f t="shared" si="0"/>
        <v>6541</v>
      </c>
      <c r="E12" s="535">
        <v>6752</v>
      </c>
      <c r="F12" s="535">
        <v>212</v>
      </c>
      <c r="G12" s="529">
        <f t="shared" si="1"/>
        <v>6964</v>
      </c>
      <c r="O12" s="162">
        <f t="shared" si="10"/>
        <v>40</v>
      </c>
      <c r="P12" s="162">
        <f t="shared" si="9"/>
        <v>44</v>
      </c>
      <c r="Q12" s="176">
        <f t="shared" si="8"/>
        <v>42</v>
      </c>
      <c r="R12" s="177">
        <f t="shared" si="2"/>
        <v>266574</v>
      </c>
      <c r="S12" s="178">
        <f t="shared" si="3"/>
        <v>8148</v>
      </c>
      <c r="T12" s="179">
        <f t="shared" si="4"/>
        <v>274722</v>
      </c>
      <c r="U12" s="177">
        <f t="shared" si="5"/>
        <v>283584</v>
      </c>
      <c r="V12" s="178">
        <f t="shared" si="6"/>
        <v>8904</v>
      </c>
      <c r="W12" s="179">
        <f t="shared" si="7"/>
        <v>292488</v>
      </c>
    </row>
    <row r="13" spans="1:23" ht="20.100000000000001" customHeight="1">
      <c r="A13" s="141" t="s">
        <v>567</v>
      </c>
      <c r="B13" s="535">
        <v>8325</v>
      </c>
      <c r="C13" s="535">
        <v>232</v>
      </c>
      <c r="D13" s="529">
        <f t="shared" si="0"/>
        <v>8557</v>
      </c>
      <c r="E13" s="535">
        <v>8251</v>
      </c>
      <c r="F13" s="535">
        <v>226</v>
      </c>
      <c r="G13" s="529">
        <f t="shared" si="1"/>
        <v>8477</v>
      </c>
      <c r="O13" s="162">
        <f t="shared" si="10"/>
        <v>45</v>
      </c>
      <c r="P13" s="162">
        <f t="shared" si="9"/>
        <v>49</v>
      </c>
      <c r="Q13" s="176">
        <f t="shared" si="8"/>
        <v>47</v>
      </c>
      <c r="R13" s="177">
        <f t="shared" si="2"/>
        <v>391275</v>
      </c>
      <c r="S13" s="178">
        <f t="shared" si="3"/>
        <v>10904</v>
      </c>
      <c r="T13" s="179">
        <f t="shared" si="4"/>
        <v>402179</v>
      </c>
      <c r="U13" s="177">
        <f t="shared" si="5"/>
        <v>387797</v>
      </c>
      <c r="V13" s="178">
        <f t="shared" si="6"/>
        <v>10622</v>
      </c>
      <c r="W13" s="179">
        <f t="shared" si="7"/>
        <v>398419</v>
      </c>
    </row>
    <row r="14" spans="1:23" ht="20.100000000000001" customHeight="1">
      <c r="A14" s="141" t="s">
        <v>568</v>
      </c>
      <c r="B14" s="535">
        <v>7303</v>
      </c>
      <c r="C14" s="535">
        <v>182</v>
      </c>
      <c r="D14" s="529">
        <f t="shared" si="0"/>
        <v>7485</v>
      </c>
      <c r="E14" s="535">
        <v>7838</v>
      </c>
      <c r="F14" s="535">
        <v>191</v>
      </c>
      <c r="G14" s="529">
        <f t="shared" si="1"/>
        <v>8029</v>
      </c>
      <c r="O14" s="162">
        <f t="shared" si="10"/>
        <v>50</v>
      </c>
      <c r="P14" s="162">
        <f t="shared" si="9"/>
        <v>54</v>
      </c>
      <c r="Q14" s="176">
        <f t="shared" si="8"/>
        <v>52</v>
      </c>
      <c r="R14" s="177">
        <f t="shared" si="2"/>
        <v>379756</v>
      </c>
      <c r="S14" s="178">
        <f t="shared" si="3"/>
        <v>9464</v>
      </c>
      <c r="T14" s="179">
        <f t="shared" si="4"/>
        <v>389220</v>
      </c>
      <c r="U14" s="177">
        <f t="shared" si="5"/>
        <v>407576</v>
      </c>
      <c r="V14" s="178">
        <f t="shared" si="6"/>
        <v>9932</v>
      </c>
      <c r="W14" s="179">
        <f t="shared" si="7"/>
        <v>417508</v>
      </c>
    </row>
    <row r="15" spans="1:23" ht="20.100000000000001" customHeight="1">
      <c r="A15" s="141" t="s">
        <v>569</v>
      </c>
      <c r="B15" s="535">
        <v>7429</v>
      </c>
      <c r="C15" s="535">
        <v>153</v>
      </c>
      <c r="D15" s="529">
        <f t="shared" si="0"/>
        <v>7582</v>
      </c>
      <c r="E15" s="535">
        <v>7411</v>
      </c>
      <c r="F15" s="535">
        <v>164</v>
      </c>
      <c r="G15" s="529">
        <f t="shared" si="1"/>
        <v>7575</v>
      </c>
      <c r="O15" s="162">
        <f t="shared" si="10"/>
        <v>55</v>
      </c>
      <c r="P15" s="162">
        <f t="shared" si="9"/>
        <v>59</v>
      </c>
      <c r="Q15" s="176">
        <f t="shared" si="8"/>
        <v>57</v>
      </c>
      <c r="R15" s="177">
        <f t="shared" si="2"/>
        <v>423453</v>
      </c>
      <c r="S15" s="178">
        <f t="shared" si="3"/>
        <v>8721</v>
      </c>
      <c r="T15" s="179">
        <f t="shared" si="4"/>
        <v>432174</v>
      </c>
      <c r="U15" s="177">
        <f t="shared" si="5"/>
        <v>422427</v>
      </c>
      <c r="V15" s="178">
        <f t="shared" si="6"/>
        <v>9348</v>
      </c>
      <c r="W15" s="179">
        <f t="shared" si="7"/>
        <v>431775</v>
      </c>
    </row>
    <row r="16" spans="1:23" ht="20.100000000000001" customHeight="1">
      <c r="A16" s="141" t="s">
        <v>31</v>
      </c>
      <c r="B16" s="535">
        <v>5716</v>
      </c>
      <c r="C16" s="535">
        <v>117</v>
      </c>
      <c r="D16" s="529">
        <f t="shared" si="0"/>
        <v>5833</v>
      </c>
      <c r="E16" s="535">
        <v>6106</v>
      </c>
      <c r="F16" s="535">
        <v>125</v>
      </c>
      <c r="G16" s="529">
        <f t="shared" si="1"/>
        <v>6231</v>
      </c>
      <c r="O16" s="162">
        <f t="shared" si="10"/>
        <v>60</v>
      </c>
      <c r="P16" s="162">
        <f t="shared" si="9"/>
        <v>64</v>
      </c>
      <c r="Q16" s="176">
        <f t="shared" si="8"/>
        <v>62</v>
      </c>
      <c r="R16" s="177">
        <f t="shared" si="2"/>
        <v>354392</v>
      </c>
      <c r="S16" s="178">
        <f t="shared" si="3"/>
        <v>7254</v>
      </c>
      <c r="T16" s="179">
        <f t="shared" si="4"/>
        <v>361646</v>
      </c>
      <c r="U16" s="177">
        <f t="shared" si="5"/>
        <v>378572</v>
      </c>
      <c r="V16" s="178">
        <f t="shared" si="6"/>
        <v>7750</v>
      </c>
      <c r="W16" s="179">
        <f t="shared" si="7"/>
        <v>386322</v>
      </c>
    </row>
    <row r="17" spans="1:23" ht="20.100000000000001" customHeight="1">
      <c r="A17" s="141" t="s">
        <v>32</v>
      </c>
      <c r="B17" s="535">
        <v>11031</v>
      </c>
      <c r="C17" s="535">
        <v>217</v>
      </c>
      <c r="D17" s="529">
        <f t="shared" si="0"/>
        <v>11248</v>
      </c>
      <c r="E17" s="535">
        <v>11465</v>
      </c>
      <c r="F17" s="535">
        <v>229</v>
      </c>
      <c r="G17" s="529">
        <f t="shared" si="1"/>
        <v>11694</v>
      </c>
      <c r="O17" s="162">
        <f t="shared" si="10"/>
        <v>65</v>
      </c>
      <c r="Q17" s="176">
        <f>+O17</f>
        <v>65</v>
      </c>
      <c r="R17" s="177">
        <f t="shared" si="2"/>
        <v>717015</v>
      </c>
      <c r="S17" s="178">
        <f t="shared" si="3"/>
        <v>14105</v>
      </c>
      <c r="T17" s="179">
        <f t="shared" si="4"/>
        <v>731120</v>
      </c>
      <c r="U17" s="177">
        <f t="shared" si="5"/>
        <v>745225</v>
      </c>
      <c r="V17" s="178">
        <f t="shared" si="6"/>
        <v>14885</v>
      </c>
      <c r="W17" s="179">
        <f t="shared" si="7"/>
        <v>760110</v>
      </c>
    </row>
    <row r="18" spans="1:23" ht="20.100000000000001" customHeight="1">
      <c r="A18" s="127" t="s">
        <v>244</v>
      </c>
      <c r="B18" s="527">
        <f t="shared" ref="B18:G18" si="11">SUM(B6:B17)</f>
        <v>57410</v>
      </c>
      <c r="C18" s="527">
        <f t="shared" si="11"/>
        <v>1556</v>
      </c>
      <c r="D18" s="527">
        <f t="shared" si="11"/>
        <v>58966</v>
      </c>
      <c r="E18" s="527">
        <f t="shared" si="11"/>
        <v>58995</v>
      </c>
      <c r="F18" s="527">
        <f t="shared" si="11"/>
        <v>1617</v>
      </c>
      <c r="G18" s="527">
        <f t="shared" si="11"/>
        <v>60612</v>
      </c>
      <c r="R18" s="181">
        <f t="shared" ref="R18:W18" si="12">SUM(R6:R17)</f>
        <v>2905715</v>
      </c>
      <c r="S18" s="182">
        <f t="shared" si="12"/>
        <v>73149</v>
      </c>
      <c r="T18" s="183">
        <f t="shared" si="12"/>
        <v>2978864</v>
      </c>
      <c r="U18" s="181">
        <f t="shared" si="12"/>
        <v>2995795</v>
      </c>
      <c r="V18" s="182">
        <f t="shared" si="12"/>
        <v>76376</v>
      </c>
      <c r="W18" s="183">
        <f t="shared" si="12"/>
        <v>3072171</v>
      </c>
    </row>
    <row r="19" spans="1:23" ht="50.1" customHeight="1" thickBot="1">
      <c r="A19" s="501" t="s">
        <v>1067</v>
      </c>
      <c r="B19" s="528">
        <f>+(B6*14+B7*17+B8*22+B9*27+B10*32+B11*37+B12*42+B13*47+B14*52+B15*57+B16*62+B17*67)/B18</f>
        <v>51.006096498867791</v>
      </c>
      <c r="C19" s="528">
        <f t="shared" ref="C19:G19" si="13">+(C6*14+C7*17+C8*22+C9*27+C10*32+C11*37+C12*42+C13*47+C14*52+C15*57+C16*62+C17*67)/C18</f>
        <v>47.318123393316192</v>
      </c>
      <c r="D19" s="528">
        <f t="shared" si="13"/>
        <v>50.908777939829733</v>
      </c>
      <c r="E19" s="528">
        <f t="shared" si="13"/>
        <v>51.177133655394528</v>
      </c>
      <c r="F19" s="528">
        <f t="shared" si="13"/>
        <v>47.541125541125538</v>
      </c>
      <c r="G19" s="528">
        <f t="shared" si="13"/>
        <v>51.080132647000596</v>
      </c>
      <c r="R19" s="184">
        <f t="shared" ref="R19:W19" si="14">+R18/B18</f>
        <v>50.613394878940952</v>
      </c>
      <c r="S19" s="185">
        <f t="shared" si="14"/>
        <v>47.010925449871465</v>
      </c>
      <c r="T19" s="186">
        <f t="shared" si="14"/>
        <v>50.518332598446563</v>
      </c>
      <c r="U19" s="184">
        <f t="shared" si="14"/>
        <v>50.780489872023054</v>
      </c>
      <c r="V19" s="185">
        <f t="shared" si="14"/>
        <v>47.233147804576376</v>
      </c>
      <c r="W19" s="186">
        <f t="shared" si="14"/>
        <v>50.685854286279941</v>
      </c>
    </row>
    <row r="20" spans="1:23" ht="15" customHeight="1">
      <c r="I20" s="187"/>
      <c r="J20" s="187"/>
    </row>
  </sheetData>
  <mergeCells count="5">
    <mergeCell ref="A1:G1"/>
    <mergeCell ref="A2:G2"/>
    <mergeCell ref="A3:A5"/>
    <mergeCell ref="B3:D3"/>
    <mergeCell ref="E3:G3"/>
  </mergeCells>
  <printOptions horizontalCentered="1" verticalCentered="1" gridLinesSet="0"/>
  <pageMargins left="0" right="0" top="0" bottom="0" header="0" footer="0"/>
  <pageSetup paperSize="9" orientation="portrait" r:id="rId1"/>
  <headerFooter alignWithMargins="0"/>
  <drawing r:id="rId2"/>
</worksheet>
</file>

<file path=xl/worksheets/sheet27.xml><?xml version="1.0" encoding="utf-8"?>
<worksheet xmlns="http://schemas.openxmlformats.org/spreadsheetml/2006/main" xmlns:r="http://schemas.openxmlformats.org/officeDocument/2006/relationships">
  <dimension ref="A1:BA95"/>
  <sheetViews>
    <sheetView showGridLines="0" workbookViewId="0">
      <selection activeCell="AB21" sqref="AB21"/>
    </sheetView>
  </sheetViews>
  <sheetFormatPr defaultRowHeight="12.75"/>
  <cols>
    <col min="1" max="1" width="6" style="129" customWidth="1"/>
    <col min="2" max="2" width="8.28515625" style="129" customWidth="1"/>
    <col min="3" max="3" width="4.140625" style="129" customWidth="1"/>
    <col min="4" max="4" width="7.140625" style="129" bestFit="1" customWidth="1"/>
    <col min="5" max="5" width="8.7109375" style="129" customWidth="1"/>
    <col min="6" max="6" width="9.140625" style="129"/>
    <col min="7" max="7" width="10" style="129" customWidth="1"/>
    <col min="8" max="8" width="9.85546875" style="129" customWidth="1"/>
    <col min="9" max="9" width="7.85546875" style="129" bestFit="1" customWidth="1"/>
    <col min="10" max="10" width="10.7109375" style="129" customWidth="1"/>
    <col min="11" max="11" width="7.85546875" style="129" bestFit="1" customWidth="1"/>
    <col min="12" max="14" width="10.7109375" style="129" customWidth="1"/>
    <col min="15" max="17" width="8.5703125" style="129" customWidth="1"/>
    <col min="18" max="20" width="3.42578125" style="162" hidden="1" customWidth="1"/>
    <col min="21" max="21" width="7.7109375" style="162" hidden="1" customWidth="1"/>
    <col min="22" max="23" width="9.85546875" style="162" hidden="1" customWidth="1"/>
    <col min="24" max="26" width="8.7109375" style="162" hidden="1" customWidth="1"/>
    <col min="27" max="28" width="9.85546875" style="129" customWidth="1"/>
    <col min="29" max="52" width="9.140625" style="129" customWidth="1"/>
    <col min="53" max="16384" width="9.140625" style="129"/>
  </cols>
  <sheetData>
    <row r="1" spans="1:53" ht="26.25" customHeight="1">
      <c r="A1" s="849" t="s">
        <v>1179</v>
      </c>
      <c r="B1" s="903"/>
      <c r="C1" s="903"/>
      <c r="D1" s="903"/>
      <c r="E1" s="903"/>
      <c r="F1" s="903"/>
      <c r="G1" s="903"/>
      <c r="H1" s="903"/>
      <c r="I1" s="903"/>
      <c r="J1" s="903"/>
      <c r="K1" s="903"/>
      <c r="L1" s="903"/>
      <c r="M1" s="903"/>
      <c r="N1" s="903"/>
      <c r="O1" s="903"/>
      <c r="P1" s="903"/>
      <c r="Q1" s="903"/>
      <c r="R1" s="129"/>
      <c r="S1" s="129"/>
      <c r="T1" s="129"/>
      <c r="U1" s="129"/>
      <c r="V1" s="129"/>
      <c r="W1" s="129"/>
      <c r="X1" s="129"/>
      <c r="Y1" s="129"/>
      <c r="Z1" s="129"/>
    </row>
    <row r="2" spans="1:53" ht="28.5" customHeight="1">
      <c r="A2" s="851" t="s">
        <v>1180</v>
      </c>
      <c r="B2" s="905"/>
      <c r="C2" s="905"/>
      <c r="D2" s="905"/>
      <c r="E2" s="905"/>
      <c r="F2" s="905"/>
      <c r="G2" s="905"/>
      <c r="H2" s="905"/>
      <c r="I2" s="905"/>
      <c r="J2" s="905"/>
      <c r="K2" s="905"/>
      <c r="L2" s="905"/>
      <c r="M2" s="905"/>
      <c r="N2" s="905"/>
      <c r="O2" s="905"/>
      <c r="P2" s="905"/>
      <c r="Q2" s="905"/>
      <c r="R2" s="129"/>
      <c r="S2" s="129"/>
      <c r="T2" s="129"/>
      <c r="U2" s="129"/>
      <c r="V2" s="129"/>
      <c r="W2" s="129"/>
      <c r="X2" s="129"/>
      <c r="Y2" s="129"/>
      <c r="Z2" s="129"/>
    </row>
    <row r="3" spans="1:53" ht="3.75" customHeight="1">
      <c r="O3" s="131"/>
      <c r="P3" s="904"/>
      <c r="Q3" s="904"/>
      <c r="R3" s="129"/>
      <c r="S3" s="129"/>
      <c r="T3" s="129"/>
      <c r="U3" s="129"/>
      <c r="V3" s="129"/>
      <c r="W3" s="129"/>
      <c r="X3" s="129"/>
      <c r="Y3" s="129"/>
      <c r="Z3" s="129"/>
    </row>
    <row r="4" spans="1:53" ht="19.5" customHeight="1">
      <c r="A4" s="897" t="s">
        <v>222</v>
      </c>
      <c r="B4" s="910" t="s">
        <v>794</v>
      </c>
      <c r="C4" s="911"/>
      <c r="D4" s="911"/>
      <c r="E4" s="912"/>
      <c r="F4" s="910" t="s">
        <v>795</v>
      </c>
      <c r="G4" s="911"/>
      <c r="H4" s="911"/>
      <c r="I4" s="911"/>
      <c r="J4" s="911"/>
      <c r="K4" s="912"/>
      <c r="L4" s="910" t="s">
        <v>611</v>
      </c>
      <c r="M4" s="911"/>
      <c r="N4" s="912"/>
      <c r="O4" s="910" t="s">
        <v>796</v>
      </c>
      <c r="P4" s="911"/>
      <c r="Q4" s="911"/>
      <c r="R4" s="129"/>
      <c r="S4" s="129"/>
      <c r="T4" s="129"/>
      <c r="U4" s="129"/>
      <c r="V4" s="129"/>
      <c r="W4" s="129"/>
      <c r="X4" s="129"/>
      <c r="Y4" s="129"/>
      <c r="Z4" s="129"/>
      <c r="BA4" s="153"/>
    </row>
    <row r="5" spans="1:53" ht="49.5" customHeight="1">
      <c r="A5" s="881"/>
      <c r="B5" s="916"/>
      <c r="C5" s="917"/>
      <c r="D5" s="917"/>
      <c r="E5" s="918"/>
      <c r="F5" s="913"/>
      <c r="G5" s="914"/>
      <c r="H5" s="914"/>
      <c r="I5" s="914"/>
      <c r="J5" s="914"/>
      <c r="K5" s="915"/>
      <c r="L5" s="916"/>
      <c r="M5" s="917"/>
      <c r="N5" s="918"/>
      <c r="O5" s="916"/>
      <c r="P5" s="917"/>
      <c r="Q5" s="917"/>
      <c r="R5" s="129"/>
      <c r="S5" s="129"/>
      <c r="T5" s="129"/>
      <c r="U5" s="129"/>
      <c r="V5" s="129"/>
      <c r="W5" s="129"/>
      <c r="X5" s="129"/>
      <c r="Y5" s="129"/>
      <c r="Z5" s="129"/>
      <c r="BA5" s="153"/>
    </row>
    <row r="6" spans="1:53" ht="18" customHeight="1">
      <c r="A6" s="881"/>
      <c r="B6" s="913"/>
      <c r="C6" s="914"/>
      <c r="D6" s="914"/>
      <c r="E6" s="915"/>
      <c r="F6" s="863" t="s">
        <v>610</v>
      </c>
      <c r="G6" s="863"/>
      <c r="H6" s="864"/>
      <c r="I6" s="854" t="s">
        <v>223</v>
      </c>
      <c r="J6" s="863"/>
      <c r="K6" s="863"/>
      <c r="L6" s="913"/>
      <c r="M6" s="914"/>
      <c r="N6" s="915"/>
      <c r="O6" s="913"/>
      <c r="P6" s="914"/>
      <c r="Q6" s="914"/>
      <c r="R6" s="129"/>
      <c r="S6" s="129"/>
      <c r="T6" s="129"/>
      <c r="U6" s="129"/>
      <c r="V6" s="129"/>
      <c r="W6" s="129"/>
      <c r="X6" s="129"/>
      <c r="Y6" s="129"/>
      <c r="Z6" s="129"/>
      <c r="BA6" s="153"/>
    </row>
    <row r="7" spans="1:53" ht="18" customHeight="1">
      <c r="A7" s="881"/>
      <c r="B7" s="135" t="s">
        <v>33</v>
      </c>
      <c r="C7" s="906" t="s">
        <v>34</v>
      </c>
      <c r="D7" s="907"/>
      <c r="E7" s="134" t="s">
        <v>35</v>
      </c>
      <c r="F7" s="167" t="s">
        <v>33</v>
      </c>
      <c r="G7" s="135" t="s">
        <v>34</v>
      </c>
      <c r="H7" s="134" t="s">
        <v>35</v>
      </c>
      <c r="I7" s="135" t="s">
        <v>33</v>
      </c>
      <c r="J7" s="135" t="s">
        <v>34</v>
      </c>
      <c r="K7" s="135" t="s">
        <v>35</v>
      </c>
      <c r="L7" s="334" t="s">
        <v>33</v>
      </c>
      <c r="M7" s="134" t="s">
        <v>34</v>
      </c>
      <c r="N7" s="134" t="s">
        <v>35</v>
      </c>
      <c r="O7" s="335" t="s">
        <v>33</v>
      </c>
      <c r="P7" s="134" t="s">
        <v>34</v>
      </c>
      <c r="Q7" s="135" t="s">
        <v>35</v>
      </c>
      <c r="R7" s="129"/>
      <c r="S7" s="129"/>
      <c r="T7" s="129"/>
      <c r="U7" s="129"/>
      <c r="V7" s="129"/>
      <c r="W7" s="129"/>
      <c r="X7" s="129"/>
      <c r="Y7" s="129"/>
      <c r="Z7" s="129"/>
    </row>
    <row r="8" spans="1:53" ht="18" customHeight="1">
      <c r="A8" s="898"/>
      <c r="B8" s="139" t="s">
        <v>561</v>
      </c>
      <c r="C8" s="908" t="s">
        <v>562</v>
      </c>
      <c r="D8" s="909"/>
      <c r="E8" s="138" t="s">
        <v>560</v>
      </c>
      <c r="F8" s="171" t="s">
        <v>561</v>
      </c>
      <c r="G8" s="139" t="s">
        <v>562</v>
      </c>
      <c r="H8" s="138" t="s">
        <v>560</v>
      </c>
      <c r="I8" s="139" t="s">
        <v>561</v>
      </c>
      <c r="J8" s="139" t="s">
        <v>562</v>
      </c>
      <c r="K8" s="139" t="s">
        <v>560</v>
      </c>
      <c r="L8" s="336" t="s">
        <v>561</v>
      </c>
      <c r="M8" s="138" t="s">
        <v>562</v>
      </c>
      <c r="N8" s="138" t="s">
        <v>560</v>
      </c>
      <c r="O8" s="337" t="s">
        <v>561</v>
      </c>
      <c r="P8" s="138" t="s">
        <v>562</v>
      </c>
      <c r="Q8" s="139" t="s">
        <v>560</v>
      </c>
      <c r="R8" s="129"/>
      <c r="S8" s="129"/>
      <c r="T8" s="129"/>
      <c r="U8" s="129"/>
      <c r="V8" s="129"/>
      <c r="W8" s="129"/>
      <c r="X8" s="129"/>
      <c r="Y8" s="129"/>
      <c r="Z8" s="129"/>
    </row>
    <row r="9" spans="1:53" ht="18" customHeight="1">
      <c r="A9" s="166">
        <v>2004</v>
      </c>
      <c r="B9" s="338">
        <v>120</v>
      </c>
      <c r="C9" s="901">
        <v>7850</v>
      </c>
      <c r="D9" s="901"/>
      <c r="E9" s="339">
        <f>+C9+B9</f>
        <v>7970</v>
      </c>
      <c r="F9" s="338">
        <v>41</v>
      </c>
      <c r="G9" s="338">
        <v>1861</v>
      </c>
      <c r="H9" s="339">
        <f>+G9+F9</f>
        <v>1902</v>
      </c>
      <c r="I9" s="338">
        <v>246</v>
      </c>
      <c r="J9" s="338">
        <v>22313</v>
      </c>
      <c r="K9" s="339">
        <f>+J9+I9</f>
        <v>22559</v>
      </c>
      <c r="L9" s="338">
        <v>863</v>
      </c>
      <c r="M9" s="338">
        <f>+P9-J9-G9-C9</f>
        <v>19769</v>
      </c>
      <c r="N9" s="339">
        <f>+M9+L9</f>
        <v>20632</v>
      </c>
      <c r="O9" s="339">
        <v>1270</v>
      </c>
      <c r="P9" s="339">
        <v>51793</v>
      </c>
      <c r="Q9" s="339">
        <f>+P9+O9</f>
        <v>53063</v>
      </c>
      <c r="R9" s="129"/>
      <c r="S9" s="129"/>
      <c r="T9" s="129"/>
      <c r="U9" s="129"/>
      <c r="V9" s="129"/>
      <c r="W9" s="129"/>
      <c r="X9" s="129"/>
      <c r="Y9" s="129"/>
      <c r="Z9" s="129"/>
    </row>
    <row r="10" spans="1:53" ht="18" customHeight="1">
      <c r="A10" s="166">
        <f t="shared" ref="A10:A16" si="0">+A9+1</f>
        <v>2005</v>
      </c>
      <c r="B10" s="338">
        <v>112</v>
      </c>
      <c r="C10" s="901">
        <v>8172</v>
      </c>
      <c r="D10" s="901"/>
      <c r="E10" s="339">
        <f>+C10+B10</f>
        <v>8284</v>
      </c>
      <c r="F10" s="338">
        <v>41</v>
      </c>
      <c r="G10" s="338">
        <v>1910</v>
      </c>
      <c r="H10" s="339">
        <f>+G10+F10</f>
        <v>1951</v>
      </c>
      <c r="I10" s="338">
        <v>267</v>
      </c>
      <c r="J10" s="338">
        <v>22691</v>
      </c>
      <c r="K10" s="339">
        <f>+J10+I10</f>
        <v>22958</v>
      </c>
      <c r="L10" s="338">
        <v>883</v>
      </c>
      <c r="M10" s="338">
        <f>+P10-J10-G10-C10</f>
        <v>19508</v>
      </c>
      <c r="N10" s="339">
        <f>+M10+L10</f>
        <v>20391</v>
      </c>
      <c r="O10" s="339">
        <v>1303</v>
      </c>
      <c r="P10" s="339">
        <v>52281</v>
      </c>
      <c r="Q10" s="339">
        <f>+P10+O10</f>
        <v>53584</v>
      </c>
      <c r="R10" s="129"/>
      <c r="S10" s="129"/>
      <c r="T10" s="129"/>
      <c r="U10" s="129"/>
      <c r="V10" s="129"/>
      <c r="W10" s="129"/>
      <c r="X10" s="129"/>
      <c r="Y10" s="129"/>
      <c r="Z10" s="129"/>
    </row>
    <row r="11" spans="1:53" ht="18" customHeight="1">
      <c r="A11" s="166">
        <f t="shared" si="0"/>
        <v>2006</v>
      </c>
      <c r="B11" s="338">
        <v>119</v>
      </c>
      <c r="C11" s="901">
        <v>8819</v>
      </c>
      <c r="D11" s="901"/>
      <c r="E11" s="339">
        <f>+C11+B11</f>
        <v>8938</v>
      </c>
      <c r="F11" s="338">
        <v>42</v>
      </c>
      <c r="G11" s="338">
        <v>1973</v>
      </c>
      <c r="H11" s="339">
        <f>+G11+F11</f>
        <v>2015</v>
      </c>
      <c r="I11" s="338">
        <v>272</v>
      </c>
      <c r="J11" s="338">
        <v>23421</v>
      </c>
      <c r="K11" s="339">
        <f>+J11+I11</f>
        <v>23693</v>
      </c>
      <c r="L11" s="338">
        <v>916</v>
      </c>
      <c r="M11" s="338">
        <f>+P11-J11-G11-C11</f>
        <v>19295</v>
      </c>
      <c r="N11" s="339">
        <f>+M11+L11</f>
        <v>20211</v>
      </c>
      <c r="O11" s="339">
        <v>1349</v>
      </c>
      <c r="P11" s="339">
        <v>53508</v>
      </c>
      <c r="Q11" s="339">
        <f>+P11+O11</f>
        <v>54857</v>
      </c>
      <c r="R11" s="129"/>
      <c r="S11" s="129"/>
      <c r="T11" s="129"/>
      <c r="U11" s="129"/>
      <c r="V11" s="129"/>
      <c r="W11" s="129"/>
      <c r="X11" s="129"/>
      <c r="Y11" s="129"/>
      <c r="Z11" s="129"/>
    </row>
    <row r="12" spans="1:53" ht="18" customHeight="1">
      <c r="A12" s="166">
        <f t="shared" si="0"/>
        <v>2007</v>
      </c>
      <c r="B12" s="338">
        <v>117</v>
      </c>
      <c r="C12" s="901">
        <v>9200</v>
      </c>
      <c r="D12" s="901"/>
      <c r="E12" s="339">
        <f>+C12+B12</f>
        <v>9317</v>
      </c>
      <c r="F12" s="338">
        <v>43</v>
      </c>
      <c r="G12" s="338">
        <v>2044</v>
      </c>
      <c r="H12" s="339">
        <f>+G12+F12</f>
        <v>2087</v>
      </c>
      <c r="I12" s="338">
        <v>280</v>
      </c>
      <c r="J12" s="338">
        <v>23884</v>
      </c>
      <c r="K12" s="339">
        <f>+J12+I12</f>
        <v>24164</v>
      </c>
      <c r="L12" s="338">
        <v>946</v>
      </c>
      <c r="M12" s="338">
        <f>+P12-J12-G12-C12</f>
        <v>19591</v>
      </c>
      <c r="N12" s="339">
        <f>+M12+L12</f>
        <v>20537</v>
      </c>
      <c r="O12" s="339">
        <f>+B12+F12+I12+L12</f>
        <v>1386</v>
      </c>
      <c r="P12" s="339">
        <v>54719</v>
      </c>
      <c r="Q12" s="339">
        <v>56105</v>
      </c>
      <c r="R12" s="129"/>
      <c r="S12" s="129"/>
      <c r="T12" s="129"/>
      <c r="U12" s="129"/>
      <c r="V12" s="129"/>
      <c r="W12" s="129"/>
      <c r="X12" s="129"/>
      <c r="Y12" s="129"/>
      <c r="Z12" s="129"/>
    </row>
    <row r="13" spans="1:53" ht="18" customHeight="1">
      <c r="A13" s="166">
        <f t="shared" si="0"/>
        <v>2008</v>
      </c>
      <c r="B13" s="338">
        <v>113</v>
      </c>
      <c r="C13" s="901">
        <v>9407</v>
      </c>
      <c r="D13" s="901"/>
      <c r="E13" s="339">
        <f>+C13+B13</f>
        <v>9520</v>
      </c>
      <c r="F13" s="338">
        <v>44</v>
      </c>
      <c r="G13" s="338">
        <v>2065</v>
      </c>
      <c r="H13" s="339">
        <f>+G13+F13</f>
        <v>2109</v>
      </c>
      <c r="I13" s="338">
        <v>286</v>
      </c>
      <c r="J13" s="338">
        <v>24029</v>
      </c>
      <c r="K13" s="339">
        <f>+J13+I13</f>
        <v>24315</v>
      </c>
      <c r="L13" s="338">
        <f>+O13-B13-F13-I13</f>
        <v>975</v>
      </c>
      <c r="M13" s="338">
        <f>+P13-C13-G13-J13</f>
        <v>19749</v>
      </c>
      <c r="N13" s="339">
        <f>+M13+L13</f>
        <v>20724</v>
      </c>
      <c r="O13" s="339">
        <v>1418</v>
      </c>
      <c r="P13" s="339">
        <v>55250</v>
      </c>
      <c r="Q13" s="339">
        <f>+P13+O13</f>
        <v>56668</v>
      </c>
      <c r="R13" s="129"/>
      <c r="S13" s="129"/>
      <c r="T13" s="129"/>
      <c r="U13" s="129"/>
      <c r="V13" s="129"/>
      <c r="W13" s="129"/>
      <c r="X13" s="129"/>
      <c r="Y13" s="129"/>
      <c r="Z13" s="129"/>
    </row>
    <row r="14" spans="1:53" ht="18" customHeight="1">
      <c r="A14" s="166">
        <f t="shared" si="0"/>
        <v>2009</v>
      </c>
      <c r="B14" s="338">
        <v>125</v>
      </c>
      <c r="C14" s="340"/>
      <c r="D14" s="340">
        <v>9642</v>
      </c>
      <c r="E14" s="339">
        <f>B14+D14</f>
        <v>9767</v>
      </c>
      <c r="F14" s="338">
        <v>44</v>
      </c>
      <c r="G14" s="338">
        <v>2139</v>
      </c>
      <c r="H14" s="339">
        <f>F14+G14</f>
        <v>2183</v>
      </c>
      <c r="I14" s="338">
        <v>302</v>
      </c>
      <c r="J14" s="338">
        <v>24313</v>
      </c>
      <c r="K14" s="339">
        <f>J14+I14</f>
        <v>24615</v>
      </c>
      <c r="L14" s="338">
        <f>+O14-B14-F14-I14</f>
        <v>982</v>
      </c>
      <c r="M14" s="338">
        <f>+P14-D14-G14-J14</f>
        <v>19875</v>
      </c>
      <c r="N14" s="339">
        <v>20857</v>
      </c>
      <c r="O14" s="339">
        <v>1453</v>
      </c>
      <c r="P14" s="339">
        <v>55969</v>
      </c>
      <c r="Q14" s="339">
        <v>57422</v>
      </c>
      <c r="R14" s="129"/>
      <c r="S14" s="129"/>
      <c r="T14" s="129"/>
      <c r="U14" s="129"/>
      <c r="V14" s="129"/>
      <c r="W14" s="129"/>
      <c r="X14" s="129"/>
      <c r="Y14" s="129"/>
      <c r="Z14" s="129"/>
    </row>
    <row r="15" spans="1:53" ht="18" customHeight="1">
      <c r="A15" s="166">
        <f t="shared" si="0"/>
        <v>2010</v>
      </c>
      <c r="B15" s="338">
        <v>115</v>
      </c>
      <c r="C15" s="901">
        <v>11189</v>
      </c>
      <c r="D15" s="901"/>
      <c r="E15" s="339">
        <f>B15+C15</f>
        <v>11304</v>
      </c>
      <c r="F15" s="338">
        <v>42</v>
      </c>
      <c r="G15" s="338">
        <v>2191</v>
      </c>
      <c r="H15" s="339">
        <f>F15+G15</f>
        <v>2233</v>
      </c>
      <c r="I15" s="338">
        <v>315</v>
      </c>
      <c r="J15" s="338">
        <v>24442</v>
      </c>
      <c r="K15" s="339">
        <f>J15+I15</f>
        <v>24757</v>
      </c>
      <c r="L15" s="338">
        <f>+O15-B15-F15-I15</f>
        <v>1039</v>
      </c>
      <c r="M15" s="338">
        <f>P15-C15-G15-J15</f>
        <v>19163</v>
      </c>
      <c r="N15" s="339">
        <v>20202</v>
      </c>
      <c r="O15" s="339">
        <v>1511</v>
      </c>
      <c r="P15" s="339">
        <v>56985</v>
      </c>
      <c r="Q15" s="339">
        <v>58496</v>
      </c>
      <c r="R15" s="129"/>
      <c r="S15" s="129"/>
      <c r="T15" s="129"/>
      <c r="U15" s="129"/>
      <c r="V15" s="129"/>
      <c r="W15" s="129"/>
      <c r="X15" s="129"/>
      <c r="Y15" s="129"/>
      <c r="Z15" s="129"/>
    </row>
    <row r="16" spans="1:53" ht="18" customHeight="1">
      <c r="A16" s="166">
        <f t="shared" si="0"/>
        <v>2011</v>
      </c>
      <c r="B16" s="338">
        <v>169</v>
      </c>
      <c r="C16" s="901">
        <v>11521</v>
      </c>
      <c r="D16" s="901"/>
      <c r="E16" s="339">
        <f>+C16+B16</f>
        <v>11690</v>
      </c>
      <c r="F16" s="338">
        <v>41</v>
      </c>
      <c r="G16" s="338">
        <v>2232</v>
      </c>
      <c r="H16" s="339">
        <f>+G16+F16</f>
        <v>2273</v>
      </c>
      <c r="I16" s="338">
        <v>329</v>
      </c>
      <c r="J16" s="338">
        <v>24192</v>
      </c>
      <c r="K16" s="339">
        <f>+J16+I16</f>
        <v>24521</v>
      </c>
      <c r="L16" s="338">
        <f>+O16-B16-F16-I16</f>
        <v>1017</v>
      </c>
      <c r="M16" s="338">
        <f>P16-C16-G16-J16</f>
        <v>19465</v>
      </c>
      <c r="N16" s="339">
        <f>+M16+L16</f>
        <v>20482</v>
      </c>
      <c r="O16" s="339">
        <v>1556</v>
      </c>
      <c r="P16" s="339">
        <v>57410</v>
      </c>
      <c r="Q16" s="339">
        <f>+P16+O16</f>
        <v>58966</v>
      </c>
      <c r="R16" s="129"/>
      <c r="S16" s="129"/>
      <c r="T16" s="129"/>
      <c r="U16" s="129"/>
      <c r="V16" s="129"/>
      <c r="W16" s="129"/>
      <c r="X16" s="129"/>
      <c r="Y16" s="129"/>
      <c r="Z16" s="129"/>
    </row>
    <row r="17" spans="1:26" s="153" customFormat="1" ht="18" customHeight="1">
      <c r="A17" s="333">
        <f>+A16+1</f>
        <v>2012</v>
      </c>
      <c r="B17" s="341">
        <v>186</v>
      </c>
      <c r="C17" s="900">
        <v>12718</v>
      </c>
      <c r="D17" s="900"/>
      <c r="E17" s="342">
        <f>+C17+B17</f>
        <v>12904</v>
      </c>
      <c r="F17" s="341">
        <v>45</v>
      </c>
      <c r="G17" s="341">
        <v>2301</v>
      </c>
      <c r="H17" s="342">
        <f>+G17+F17</f>
        <v>2346</v>
      </c>
      <c r="I17" s="341">
        <v>340</v>
      </c>
      <c r="J17" s="341">
        <v>24886</v>
      </c>
      <c r="K17" s="342">
        <f>+J17+I17</f>
        <v>25226</v>
      </c>
      <c r="L17" s="341">
        <f>+O17-B17-F17-I17</f>
        <v>1046</v>
      </c>
      <c r="M17" s="341">
        <f>P17-C17-G17-J17</f>
        <v>19090</v>
      </c>
      <c r="N17" s="342">
        <f>+M17+L17</f>
        <v>20136</v>
      </c>
      <c r="O17" s="342">
        <v>1617</v>
      </c>
      <c r="P17" s="342">
        <v>58995</v>
      </c>
      <c r="Q17" s="342">
        <f>+P17+O17</f>
        <v>60612</v>
      </c>
    </row>
    <row r="18" spans="1:26">
      <c r="D18" s="188"/>
      <c r="E18" s="189"/>
      <c r="F18" s="188"/>
      <c r="G18" s="188"/>
      <c r="H18" s="188"/>
      <c r="I18" s="188"/>
    </row>
    <row r="19" spans="1:26">
      <c r="D19" s="188"/>
      <c r="E19" s="189"/>
      <c r="F19" s="188"/>
      <c r="G19" s="188"/>
      <c r="H19" s="188"/>
      <c r="I19" s="188"/>
    </row>
    <row r="20" spans="1:26" s="153" customFormat="1">
      <c r="D20" s="190"/>
      <c r="E20" s="191"/>
      <c r="F20" s="190"/>
      <c r="G20" s="190"/>
      <c r="H20" s="190"/>
      <c r="I20" s="190"/>
      <c r="R20" s="178"/>
      <c r="S20" s="178"/>
      <c r="T20" s="178"/>
      <c r="U20" s="178"/>
      <c r="V20" s="178"/>
      <c r="W20" s="178"/>
      <c r="X20" s="178"/>
      <c r="Y20" s="178"/>
      <c r="Z20" s="178"/>
    </row>
    <row r="21" spans="1:26" s="153" customFormat="1">
      <c r="D21" s="190"/>
      <c r="E21" s="191"/>
      <c r="F21" s="190"/>
      <c r="G21" s="190"/>
      <c r="H21" s="190"/>
      <c r="I21" s="190"/>
      <c r="J21" s="190"/>
      <c r="K21" s="190"/>
      <c r="R21" s="178"/>
      <c r="S21" s="178"/>
      <c r="T21" s="178"/>
      <c r="U21" s="178"/>
      <c r="V21" s="178"/>
      <c r="W21" s="178"/>
      <c r="X21" s="178"/>
      <c r="Y21" s="178"/>
      <c r="Z21" s="178"/>
    </row>
    <row r="22" spans="1:26" s="153" customFormat="1">
      <c r="D22" s="190"/>
      <c r="E22" s="191"/>
      <c r="F22" s="190"/>
      <c r="G22" s="190"/>
      <c r="H22" s="190"/>
      <c r="I22" s="190"/>
      <c r="R22" s="178"/>
      <c r="S22" s="178"/>
      <c r="T22" s="178"/>
      <c r="U22" s="178"/>
      <c r="V22" s="178"/>
      <c r="W22" s="178"/>
      <c r="X22" s="178"/>
      <c r="Y22" s="178"/>
      <c r="Z22" s="178"/>
    </row>
    <row r="23" spans="1:26" s="153" customFormat="1">
      <c r="A23" s="192"/>
      <c r="B23" s="192"/>
      <c r="C23" s="192"/>
      <c r="D23" s="192"/>
      <c r="E23" s="192"/>
      <c r="F23" s="192"/>
      <c r="G23" s="192"/>
      <c r="H23" s="192"/>
      <c r="I23" s="192"/>
      <c r="J23" s="192"/>
      <c r="K23" s="192"/>
      <c r="L23" s="192"/>
      <c r="M23" s="192"/>
      <c r="N23" s="192"/>
      <c r="O23" s="192"/>
      <c r="P23" s="192"/>
      <c r="Q23" s="193"/>
      <c r="R23" s="178"/>
      <c r="S23" s="178"/>
      <c r="T23" s="178"/>
      <c r="U23" s="178"/>
      <c r="V23" s="178"/>
      <c r="W23" s="178"/>
      <c r="X23" s="178"/>
      <c r="Y23" s="178"/>
      <c r="Z23" s="178"/>
    </row>
    <row r="24" spans="1:26" s="153" customFormat="1">
      <c r="A24" s="194"/>
      <c r="B24" s="899"/>
      <c r="C24" s="899"/>
      <c r="D24" s="899"/>
      <c r="E24" s="899"/>
      <c r="F24" s="899"/>
      <c r="G24" s="899"/>
      <c r="H24" s="899"/>
      <c r="I24" s="899"/>
      <c r="J24" s="899"/>
      <c r="K24" s="899"/>
      <c r="L24" s="902"/>
      <c r="M24" s="899"/>
      <c r="N24" s="899"/>
      <c r="O24" s="899"/>
      <c r="P24" s="899"/>
      <c r="Q24" s="899"/>
      <c r="R24" s="178"/>
      <c r="S24" s="178"/>
      <c r="T24" s="178"/>
      <c r="U24" s="178"/>
      <c r="V24" s="178"/>
      <c r="W24" s="178"/>
      <c r="X24" s="178"/>
      <c r="Y24" s="178"/>
      <c r="Z24" s="178"/>
    </row>
    <row r="25" spans="1:26" s="153" customFormat="1">
      <c r="A25" s="195"/>
      <c r="B25" s="899"/>
      <c r="C25" s="195"/>
      <c r="D25" s="195"/>
      <c r="E25" s="195"/>
      <c r="F25" s="195"/>
      <c r="G25" s="195"/>
      <c r="H25" s="195"/>
      <c r="I25" s="195"/>
      <c r="J25" s="195"/>
      <c r="K25" s="195"/>
      <c r="L25" s="195"/>
      <c r="M25" s="195"/>
      <c r="N25" s="195"/>
      <c r="O25" s="195"/>
      <c r="P25" s="195"/>
      <c r="Q25" s="195"/>
      <c r="R25" s="178"/>
      <c r="S25" s="178"/>
      <c r="T25" s="178"/>
      <c r="U25" s="178"/>
      <c r="V25" s="178"/>
      <c r="W25" s="178"/>
      <c r="X25" s="178"/>
      <c r="Y25" s="178"/>
      <c r="Z25" s="178"/>
    </row>
    <row r="26" spans="1:26" s="153" customFormat="1">
      <c r="A26" s="192"/>
      <c r="B26" s="192"/>
      <c r="C26" s="196"/>
      <c r="D26" s="196"/>
      <c r="E26" s="197"/>
      <c r="F26" s="196"/>
      <c r="G26" s="196"/>
      <c r="H26" s="197"/>
      <c r="I26" s="196"/>
      <c r="J26" s="196"/>
      <c r="K26" s="197"/>
      <c r="L26" s="196"/>
      <c r="M26" s="196"/>
      <c r="N26" s="197"/>
      <c r="O26" s="196"/>
      <c r="P26" s="196"/>
      <c r="Q26" s="197"/>
      <c r="R26" s="178"/>
      <c r="S26" s="178"/>
      <c r="T26" s="178"/>
      <c r="U26" s="178"/>
      <c r="V26" s="178"/>
      <c r="W26" s="178"/>
      <c r="X26" s="178"/>
      <c r="Y26" s="178"/>
      <c r="Z26" s="178"/>
    </row>
    <row r="27" spans="1:26" s="153" customFormat="1">
      <c r="D27" s="190"/>
      <c r="E27" s="191"/>
      <c r="F27" s="190"/>
      <c r="G27" s="190"/>
      <c r="H27" s="190"/>
      <c r="I27" s="190"/>
      <c r="R27" s="178"/>
      <c r="S27" s="178"/>
      <c r="T27" s="178"/>
      <c r="U27" s="178"/>
      <c r="V27" s="178"/>
      <c r="W27" s="178"/>
      <c r="X27" s="178"/>
      <c r="Y27" s="178"/>
      <c r="Z27" s="178"/>
    </row>
    <row r="28" spans="1:26" s="153" customFormat="1">
      <c r="D28" s="190"/>
      <c r="E28" s="191"/>
      <c r="F28" s="190"/>
      <c r="G28" s="190"/>
      <c r="H28" s="190"/>
      <c r="I28" s="190"/>
      <c r="R28" s="178"/>
      <c r="S28" s="178"/>
      <c r="T28" s="178"/>
      <c r="U28" s="178"/>
      <c r="V28" s="178"/>
      <c r="W28" s="178"/>
      <c r="X28" s="178"/>
      <c r="Y28" s="178"/>
      <c r="Z28" s="178"/>
    </row>
    <row r="29" spans="1:26" s="153" customFormat="1">
      <c r="D29" s="190"/>
      <c r="E29" s="191"/>
      <c r="F29" s="190"/>
      <c r="G29" s="190"/>
      <c r="H29" s="190"/>
      <c r="I29" s="190"/>
      <c r="R29" s="178"/>
      <c r="S29" s="178"/>
      <c r="T29" s="178"/>
      <c r="U29" s="178"/>
      <c r="V29" s="178"/>
      <c r="W29" s="178"/>
      <c r="X29" s="178"/>
      <c r="Y29" s="178"/>
      <c r="Z29" s="178"/>
    </row>
    <row r="30" spans="1:26">
      <c r="D30" s="188"/>
      <c r="E30" s="189"/>
      <c r="F30" s="188"/>
      <c r="G30" s="188"/>
      <c r="H30" s="188"/>
      <c r="I30" s="188"/>
    </row>
    <row r="31" spans="1:26">
      <c r="D31" s="188"/>
      <c r="E31" s="189"/>
      <c r="F31" s="188"/>
      <c r="G31" s="188"/>
      <c r="H31" s="188"/>
      <c r="I31" s="188"/>
    </row>
    <row r="32" spans="1:26">
      <c r="D32" s="188"/>
      <c r="E32" s="189"/>
      <c r="G32" s="188"/>
      <c r="H32" s="188"/>
      <c r="I32" s="188"/>
    </row>
    <row r="33" spans="4:9">
      <c r="D33" s="188"/>
      <c r="E33" s="189"/>
      <c r="G33" s="188"/>
      <c r="H33" s="188"/>
      <c r="I33" s="188"/>
    </row>
    <row r="34" spans="4:9">
      <c r="D34" s="188"/>
      <c r="E34" s="189"/>
      <c r="G34" s="188"/>
      <c r="H34" s="188"/>
      <c r="I34" s="188"/>
    </row>
    <row r="35" spans="4:9">
      <c r="D35" s="188"/>
      <c r="E35" s="189"/>
      <c r="G35" s="188"/>
      <c r="H35" s="188"/>
      <c r="I35" s="188"/>
    </row>
    <row r="36" spans="4:9">
      <c r="D36" s="188"/>
      <c r="E36" s="189"/>
      <c r="G36" s="188"/>
      <c r="H36" s="188"/>
      <c r="I36" s="188"/>
    </row>
    <row r="37" spans="4:9">
      <c r="D37" s="188"/>
      <c r="E37" s="189"/>
      <c r="G37" s="188"/>
      <c r="H37" s="188"/>
      <c r="I37" s="188"/>
    </row>
    <row r="38" spans="4:9">
      <c r="D38" s="188"/>
      <c r="E38" s="189"/>
      <c r="G38" s="188"/>
      <c r="H38" s="188"/>
      <c r="I38" s="188"/>
    </row>
    <row r="39" spans="4:9">
      <c r="D39" s="188"/>
      <c r="E39" s="189"/>
      <c r="G39" s="188"/>
      <c r="H39" s="188"/>
      <c r="I39" s="188"/>
    </row>
    <row r="40" spans="4:9">
      <c r="D40" s="188"/>
      <c r="E40" s="189"/>
      <c r="G40" s="188"/>
      <c r="H40" s="188"/>
      <c r="I40" s="188"/>
    </row>
    <row r="41" spans="4:9">
      <c r="D41" s="188"/>
      <c r="E41" s="189"/>
      <c r="G41" s="188"/>
      <c r="H41" s="188"/>
      <c r="I41" s="188"/>
    </row>
    <row r="42" spans="4:9">
      <c r="D42" s="188"/>
      <c r="E42" s="189"/>
      <c r="G42" s="188"/>
      <c r="H42" s="188"/>
      <c r="I42" s="188"/>
    </row>
    <row r="43" spans="4:9">
      <c r="D43" s="188"/>
      <c r="E43" s="189"/>
      <c r="G43" s="188"/>
      <c r="H43" s="188"/>
      <c r="I43" s="188"/>
    </row>
    <row r="44" spans="4:9">
      <c r="D44" s="188"/>
      <c r="E44" s="189"/>
      <c r="G44" s="188"/>
      <c r="H44" s="188"/>
      <c r="I44" s="188"/>
    </row>
    <row r="45" spans="4:9">
      <c r="D45" s="188"/>
      <c r="E45" s="189"/>
      <c r="G45" s="188"/>
      <c r="H45" s="188"/>
      <c r="I45" s="188"/>
    </row>
    <row r="46" spans="4:9">
      <c r="D46" s="188"/>
      <c r="E46" s="189"/>
      <c r="G46" s="188"/>
      <c r="H46" s="188"/>
      <c r="I46" s="188"/>
    </row>
    <row r="47" spans="4:9">
      <c r="D47" s="188"/>
      <c r="E47" s="189"/>
      <c r="G47" s="188"/>
      <c r="H47" s="188"/>
      <c r="I47" s="188"/>
    </row>
    <row r="48" spans="4:9">
      <c r="D48" s="188"/>
      <c r="E48" s="189"/>
      <c r="G48" s="188"/>
      <c r="H48" s="188"/>
      <c r="I48" s="188"/>
    </row>
    <row r="49" spans="4:9">
      <c r="D49" s="188"/>
      <c r="E49" s="189"/>
      <c r="H49" s="188"/>
      <c r="I49" s="188"/>
    </row>
    <row r="50" spans="4:9">
      <c r="D50" s="188"/>
      <c r="E50" s="189"/>
      <c r="H50" s="188"/>
      <c r="I50" s="188"/>
    </row>
    <row r="51" spans="4:9">
      <c r="D51" s="188"/>
      <c r="E51" s="189"/>
      <c r="H51" s="188"/>
      <c r="I51" s="188"/>
    </row>
    <row r="52" spans="4:9">
      <c r="D52" s="188"/>
      <c r="E52" s="189"/>
      <c r="H52" s="188"/>
      <c r="I52" s="188"/>
    </row>
    <row r="53" spans="4:9">
      <c r="D53" s="188"/>
      <c r="E53" s="189"/>
      <c r="H53" s="188"/>
      <c r="I53" s="188"/>
    </row>
    <row r="54" spans="4:9">
      <c r="D54" s="188"/>
      <c r="E54" s="189"/>
      <c r="H54" s="188"/>
      <c r="I54" s="188"/>
    </row>
    <row r="55" spans="4:9">
      <c r="D55" s="188"/>
      <c r="E55" s="189"/>
      <c r="H55" s="188"/>
      <c r="I55" s="188"/>
    </row>
    <row r="56" spans="4:9">
      <c r="D56" s="188"/>
      <c r="E56" s="189"/>
      <c r="H56" s="188"/>
      <c r="I56" s="188"/>
    </row>
    <row r="57" spans="4:9">
      <c r="D57" s="188"/>
      <c r="E57" s="189"/>
      <c r="H57" s="188"/>
    </row>
    <row r="58" spans="4:9">
      <c r="D58" s="188"/>
      <c r="E58" s="189"/>
      <c r="H58" s="188"/>
    </row>
    <row r="59" spans="4:9">
      <c r="D59" s="188"/>
      <c r="E59" s="189"/>
      <c r="H59" s="188"/>
    </row>
    <row r="60" spans="4:9">
      <c r="D60" s="188"/>
      <c r="H60" s="188"/>
    </row>
    <row r="61" spans="4:9">
      <c r="D61" s="188"/>
      <c r="H61" s="188"/>
    </row>
    <row r="62" spans="4:9">
      <c r="D62" s="188"/>
      <c r="H62" s="188"/>
    </row>
    <row r="63" spans="4:9">
      <c r="D63" s="188"/>
      <c r="H63" s="188"/>
    </row>
    <row r="64" spans="4:9">
      <c r="D64" s="188"/>
      <c r="H64" s="188"/>
    </row>
    <row r="65" spans="4:8">
      <c r="D65" s="188"/>
      <c r="H65" s="188"/>
    </row>
    <row r="66" spans="4:8">
      <c r="D66" s="188"/>
      <c r="H66" s="188"/>
    </row>
    <row r="67" spans="4:8">
      <c r="D67" s="188"/>
      <c r="H67" s="188"/>
    </row>
    <row r="68" spans="4:8">
      <c r="D68" s="188"/>
    </row>
    <row r="69" spans="4:8">
      <c r="D69" s="188"/>
    </row>
    <row r="70" spans="4:8">
      <c r="D70" s="188"/>
    </row>
    <row r="71" spans="4:8">
      <c r="D71" s="188"/>
    </row>
    <row r="72" spans="4:8">
      <c r="D72" s="188"/>
    </row>
    <row r="73" spans="4:8">
      <c r="D73" s="188"/>
    </row>
    <row r="74" spans="4:8">
      <c r="D74" s="188"/>
    </row>
    <row r="75" spans="4:8">
      <c r="D75" s="188"/>
    </row>
    <row r="76" spans="4:8">
      <c r="D76" s="188"/>
    </row>
    <row r="77" spans="4:8">
      <c r="D77" s="188"/>
    </row>
    <row r="78" spans="4:8">
      <c r="D78" s="188"/>
    </row>
    <row r="79" spans="4:8">
      <c r="D79" s="188"/>
    </row>
    <row r="80" spans="4:8">
      <c r="D80" s="188"/>
    </row>
    <row r="81" spans="4:4">
      <c r="D81" s="188"/>
    </row>
    <row r="82" spans="4:4">
      <c r="D82" s="188"/>
    </row>
    <row r="83" spans="4:4">
      <c r="D83" s="188"/>
    </row>
    <row r="84" spans="4:4">
      <c r="D84" s="188"/>
    </row>
    <row r="85" spans="4:4">
      <c r="D85" s="188"/>
    </row>
    <row r="86" spans="4:4">
      <c r="D86" s="188"/>
    </row>
    <row r="87" spans="4:4">
      <c r="D87" s="188"/>
    </row>
    <row r="88" spans="4:4">
      <c r="D88" s="188"/>
    </row>
    <row r="89" spans="4:4">
      <c r="D89" s="188"/>
    </row>
    <row r="90" spans="4:4">
      <c r="D90" s="188"/>
    </row>
    <row r="91" spans="4:4">
      <c r="D91" s="188"/>
    </row>
    <row r="92" spans="4:4">
      <c r="D92" s="188"/>
    </row>
    <row r="93" spans="4:4">
      <c r="D93" s="188"/>
    </row>
    <row r="94" spans="4:4">
      <c r="D94" s="188"/>
    </row>
    <row r="95" spans="4:4">
      <c r="D95" s="188"/>
    </row>
  </sheetData>
  <mergeCells count="26">
    <mergeCell ref="A1:Q1"/>
    <mergeCell ref="C10:D10"/>
    <mergeCell ref="P3:Q3"/>
    <mergeCell ref="C15:D15"/>
    <mergeCell ref="A2:Q2"/>
    <mergeCell ref="C7:D7"/>
    <mergeCell ref="C8:D8"/>
    <mergeCell ref="F4:K5"/>
    <mergeCell ref="L4:N6"/>
    <mergeCell ref="F6:H6"/>
    <mergeCell ref="I6:K6"/>
    <mergeCell ref="C13:D13"/>
    <mergeCell ref="A4:A8"/>
    <mergeCell ref="O4:Q6"/>
    <mergeCell ref="B4:E6"/>
    <mergeCell ref="C11:D11"/>
    <mergeCell ref="C12:D12"/>
    <mergeCell ref="C9:D9"/>
    <mergeCell ref="C16:D16"/>
    <mergeCell ref="L24:N24"/>
    <mergeCell ref="O24:Q24"/>
    <mergeCell ref="B24:B25"/>
    <mergeCell ref="C24:E24"/>
    <mergeCell ref="F24:H24"/>
    <mergeCell ref="I24:K24"/>
    <mergeCell ref="C17:D17"/>
  </mergeCells>
  <phoneticPr fontId="10" type="noConversion"/>
  <printOptions horizontalCentered="1" verticalCentered="1" gridLinesSet="0"/>
  <pageMargins left="0" right="0" top="0" bottom="0" header="0" footer="0"/>
  <pageSetup paperSize="9" scale="95" orientation="landscape" r:id="rId1"/>
  <headerFooter alignWithMargins="0"/>
  <drawing r:id="rId2"/>
</worksheet>
</file>

<file path=xl/worksheets/sheet28.xml><?xml version="1.0" encoding="utf-8"?>
<worksheet xmlns="http://schemas.openxmlformats.org/spreadsheetml/2006/main" xmlns:r="http://schemas.openxmlformats.org/officeDocument/2006/relationships">
  <dimension ref="A1:K34"/>
  <sheetViews>
    <sheetView showGridLines="0" topLeftCell="A4" workbookViewId="0">
      <selection activeCell="B23" sqref="B23"/>
    </sheetView>
  </sheetViews>
  <sheetFormatPr defaultRowHeight="12.75"/>
  <cols>
    <col min="1" max="1" width="18.85546875" style="129" customWidth="1"/>
    <col min="2" max="6" width="12.7109375" style="129" customWidth="1"/>
    <col min="7" max="7" width="12.7109375" style="199" customWidth="1"/>
    <col min="8" max="10" width="12.7109375" style="129" customWidth="1"/>
    <col min="11" max="11" width="9.140625" style="129" customWidth="1"/>
    <col min="12" max="16384" width="9.140625" style="129"/>
  </cols>
  <sheetData>
    <row r="1" spans="1:11" ht="35.25" customHeight="1">
      <c r="A1" s="849" t="s">
        <v>1163</v>
      </c>
      <c r="B1" s="903"/>
      <c r="C1" s="903"/>
      <c r="D1" s="903"/>
      <c r="E1" s="903"/>
      <c r="F1" s="903"/>
      <c r="G1" s="903"/>
      <c r="H1" s="903"/>
      <c r="I1" s="903"/>
      <c r="J1" s="903"/>
    </row>
    <row r="2" spans="1:11" ht="36.75" customHeight="1">
      <c r="A2" s="851" t="s">
        <v>664</v>
      </c>
      <c r="B2" s="851"/>
      <c r="C2" s="851"/>
      <c r="D2" s="851"/>
      <c r="E2" s="851"/>
      <c r="F2" s="851"/>
      <c r="G2" s="851"/>
      <c r="H2" s="851"/>
      <c r="I2" s="851"/>
      <c r="J2" s="851"/>
    </row>
    <row r="3" spans="1:11" s="132" customFormat="1" ht="30" customHeight="1">
      <c r="A3" s="921" t="s">
        <v>792</v>
      </c>
      <c r="B3" s="923" t="s">
        <v>1141</v>
      </c>
      <c r="C3" s="924"/>
      <c r="D3" s="924"/>
      <c r="E3" s="923" t="s">
        <v>1142</v>
      </c>
      <c r="F3" s="924" t="s">
        <v>558</v>
      </c>
      <c r="G3" s="924"/>
      <c r="H3" s="923" t="s">
        <v>1143</v>
      </c>
      <c r="I3" s="924" t="s">
        <v>558</v>
      </c>
      <c r="J3" s="924"/>
      <c r="K3" s="919" t="s">
        <v>791</v>
      </c>
    </row>
    <row r="4" spans="1:11" s="137" customFormat="1" ht="45" customHeight="1">
      <c r="A4" s="922"/>
      <c r="B4" s="200" t="s">
        <v>1144</v>
      </c>
      <c r="C4" s="200" t="s">
        <v>1145</v>
      </c>
      <c r="D4" s="200" t="s">
        <v>224</v>
      </c>
      <c r="E4" s="200" t="s">
        <v>789</v>
      </c>
      <c r="F4" s="200" t="s">
        <v>790</v>
      </c>
      <c r="G4" s="200" t="s">
        <v>224</v>
      </c>
      <c r="H4" s="200" t="s">
        <v>225</v>
      </c>
      <c r="I4" s="200" t="s">
        <v>1146</v>
      </c>
      <c r="J4" s="200" t="s">
        <v>224</v>
      </c>
      <c r="K4" s="920"/>
    </row>
    <row r="5" spans="1:11" s="137" customFormat="1" ht="18" customHeight="1">
      <c r="A5" s="123" t="s">
        <v>652</v>
      </c>
      <c r="B5" s="198">
        <v>0</v>
      </c>
      <c r="C5" s="198">
        <v>0</v>
      </c>
      <c r="D5" s="159">
        <f>+C5+B5</f>
        <v>0</v>
      </c>
      <c r="E5" s="198">
        <v>601</v>
      </c>
      <c r="F5" s="198">
        <v>579</v>
      </c>
      <c r="G5" s="159">
        <f t="shared" ref="G5:G21" si="0">+F5+E5</f>
        <v>1180</v>
      </c>
      <c r="H5" s="198">
        <v>0</v>
      </c>
      <c r="I5" s="198">
        <v>0</v>
      </c>
      <c r="J5" s="159">
        <f>+I5+H5</f>
        <v>0</v>
      </c>
      <c r="K5" s="427">
        <f>+J5+G5+D5</f>
        <v>1180</v>
      </c>
    </row>
    <row r="6" spans="1:11" s="137" customFormat="1" ht="18" customHeight="1">
      <c r="A6" s="123" t="s">
        <v>653</v>
      </c>
      <c r="B6" s="198">
        <v>0</v>
      </c>
      <c r="C6" s="198">
        <v>0</v>
      </c>
      <c r="D6" s="159">
        <f>+C6+B6</f>
        <v>0</v>
      </c>
      <c r="E6" s="198">
        <v>1883</v>
      </c>
      <c r="F6" s="198">
        <v>1806</v>
      </c>
      <c r="G6" s="159">
        <f t="shared" si="0"/>
        <v>3689</v>
      </c>
      <c r="H6" s="198">
        <v>0</v>
      </c>
      <c r="I6" s="198">
        <v>0</v>
      </c>
      <c r="J6" s="159">
        <f t="shared" ref="J6:J20" si="1">+I6+H6</f>
        <v>0</v>
      </c>
      <c r="K6" s="427">
        <f t="shared" ref="K6:K21" si="2">+J6+G6+D6</f>
        <v>3689</v>
      </c>
    </row>
    <row r="7" spans="1:11" s="137" customFormat="1" ht="18" customHeight="1">
      <c r="A7" s="147" t="s">
        <v>654</v>
      </c>
      <c r="B7" s="198">
        <v>0</v>
      </c>
      <c r="C7" s="198">
        <v>0</v>
      </c>
      <c r="D7" s="159">
        <f>+C7+B7</f>
        <v>0</v>
      </c>
      <c r="E7" s="198">
        <v>3509</v>
      </c>
      <c r="F7" s="198">
        <v>3195</v>
      </c>
      <c r="G7" s="159">
        <f t="shared" si="0"/>
        <v>6704</v>
      </c>
      <c r="H7" s="198">
        <v>0</v>
      </c>
      <c r="I7" s="198">
        <v>0</v>
      </c>
      <c r="J7" s="159">
        <f t="shared" si="1"/>
        <v>0</v>
      </c>
      <c r="K7" s="427">
        <f t="shared" si="2"/>
        <v>6704</v>
      </c>
    </row>
    <row r="8" spans="1:11" s="137" customFormat="1" ht="18" customHeight="1">
      <c r="A8" s="123" t="s">
        <v>172</v>
      </c>
      <c r="B8" s="430">
        <v>8</v>
      </c>
      <c r="C8" s="198">
        <v>0</v>
      </c>
      <c r="D8" s="159">
        <f t="shared" ref="D8:D20" si="3">+C8+B8</f>
        <v>8</v>
      </c>
      <c r="E8" s="198">
        <v>4204</v>
      </c>
      <c r="F8" s="198">
        <v>3376</v>
      </c>
      <c r="G8" s="159">
        <f t="shared" si="0"/>
        <v>7580</v>
      </c>
      <c r="H8" s="198">
        <v>0</v>
      </c>
      <c r="I8" s="198">
        <v>0</v>
      </c>
      <c r="J8" s="159">
        <f t="shared" si="1"/>
        <v>0</v>
      </c>
      <c r="K8" s="427">
        <f t="shared" si="2"/>
        <v>7588</v>
      </c>
    </row>
    <row r="9" spans="1:11" s="137" customFormat="1" ht="18" customHeight="1">
      <c r="A9" s="123" t="s">
        <v>173</v>
      </c>
      <c r="B9" s="198">
        <v>200</v>
      </c>
      <c r="C9" s="198">
        <v>1</v>
      </c>
      <c r="D9" s="159">
        <f t="shared" si="3"/>
        <v>201</v>
      </c>
      <c r="E9" s="198">
        <v>2710</v>
      </c>
      <c r="F9" s="198">
        <v>1619</v>
      </c>
      <c r="G9" s="159">
        <f t="shared" si="0"/>
        <v>4329</v>
      </c>
      <c r="H9" s="198">
        <v>0</v>
      </c>
      <c r="I9" s="198">
        <v>0</v>
      </c>
      <c r="J9" s="159">
        <f t="shared" si="1"/>
        <v>0</v>
      </c>
      <c r="K9" s="427">
        <f t="shared" si="2"/>
        <v>4530</v>
      </c>
    </row>
    <row r="10" spans="1:11" s="137" customFormat="1" ht="18" customHeight="1">
      <c r="A10" s="123" t="s">
        <v>563</v>
      </c>
      <c r="B10" s="198">
        <v>803</v>
      </c>
      <c r="C10" s="198">
        <v>3</v>
      </c>
      <c r="D10" s="159">
        <f t="shared" si="3"/>
        <v>806</v>
      </c>
      <c r="E10" s="198">
        <v>1188</v>
      </c>
      <c r="F10" s="198">
        <v>51</v>
      </c>
      <c r="G10" s="159">
        <f t="shared" si="0"/>
        <v>1239</v>
      </c>
      <c r="H10" s="198">
        <v>0</v>
      </c>
      <c r="I10" s="198">
        <v>0</v>
      </c>
      <c r="J10" s="159">
        <f t="shared" si="1"/>
        <v>0</v>
      </c>
      <c r="K10" s="427">
        <f t="shared" si="2"/>
        <v>2045</v>
      </c>
    </row>
    <row r="11" spans="1:11" s="137" customFormat="1" ht="18" customHeight="1">
      <c r="A11" s="123" t="s">
        <v>564</v>
      </c>
      <c r="B11" s="198">
        <v>1743</v>
      </c>
      <c r="C11" s="198">
        <v>3</v>
      </c>
      <c r="D11" s="159">
        <f t="shared" si="3"/>
        <v>1746</v>
      </c>
      <c r="E11" s="198">
        <v>1005</v>
      </c>
      <c r="F11" s="198">
        <v>76</v>
      </c>
      <c r="G11" s="159">
        <f t="shared" si="0"/>
        <v>1081</v>
      </c>
      <c r="H11" s="198">
        <v>3</v>
      </c>
      <c r="I11" s="198">
        <v>0</v>
      </c>
      <c r="J11" s="159">
        <f t="shared" si="1"/>
        <v>3</v>
      </c>
      <c r="K11" s="427">
        <f t="shared" si="2"/>
        <v>2830</v>
      </c>
    </row>
    <row r="12" spans="1:11" s="137" customFormat="1" ht="18" customHeight="1">
      <c r="A12" s="123" t="s">
        <v>565</v>
      </c>
      <c r="B12" s="198">
        <v>2705</v>
      </c>
      <c r="C12" s="198">
        <v>7</v>
      </c>
      <c r="D12" s="159">
        <f t="shared" si="3"/>
        <v>2712</v>
      </c>
      <c r="E12" s="198">
        <v>1022</v>
      </c>
      <c r="F12" s="198">
        <v>77</v>
      </c>
      <c r="G12" s="159">
        <f t="shared" si="0"/>
        <v>1099</v>
      </c>
      <c r="H12" s="198">
        <v>23</v>
      </c>
      <c r="I12" s="198">
        <v>3</v>
      </c>
      <c r="J12" s="159">
        <f t="shared" si="1"/>
        <v>26</v>
      </c>
      <c r="K12" s="427">
        <f t="shared" si="2"/>
        <v>3837</v>
      </c>
    </row>
    <row r="13" spans="1:11" s="137" customFormat="1" ht="18" customHeight="1">
      <c r="A13" s="123" t="s">
        <v>566</v>
      </c>
      <c r="B13" s="198">
        <v>3511</v>
      </c>
      <c r="C13" s="198">
        <v>15</v>
      </c>
      <c r="D13" s="159">
        <f t="shared" si="3"/>
        <v>3526</v>
      </c>
      <c r="E13" s="198">
        <v>1076</v>
      </c>
      <c r="F13" s="198">
        <v>91</v>
      </c>
      <c r="G13" s="159">
        <f t="shared" si="0"/>
        <v>1167</v>
      </c>
      <c r="H13" s="198">
        <v>104</v>
      </c>
      <c r="I13" s="198">
        <v>25</v>
      </c>
      <c r="J13" s="159">
        <f t="shared" si="1"/>
        <v>129</v>
      </c>
      <c r="K13" s="427">
        <f t="shared" si="2"/>
        <v>4822</v>
      </c>
    </row>
    <row r="14" spans="1:11" s="137" customFormat="1" ht="18" customHeight="1">
      <c r="A14" s="123" t="s">
        <v>567</v>
      </c>
      <c r="B14" s="198">
        <v>4507</v>
      </c>
      <c r="C14" s="198">
        <v>10</v>
      </c>
      <c r="D14" s="159">
        <f t="shared" si="3"/>
        <v>4517</v>
      </c>
      <c r="E14" s="198">
        <v>1092</v>
      </c>
      <c r="F14" s="198">
        <v>77</v>
      </c>
      <c r="G14" s="159">
        <f t="shared" si="0"/>
        <v>1169</v>
      </c>
      <c r="H14" s="198">
        <v>359</v>
      </c>
      <c r="I14" s="198">
        <v>91</v>
      </c>
      <c r="J14" s="159">
        <f t="shared" si="1"/>
        <v>450</v>
      </c>
      <c r="K14" s="427">
        <f t="shared" si="2"/>
        <v>6136</v>
      </c>
    </row>
    <row r="15" spans="1:11" s="137" customFormat="1" ht="18" customHeight="1">
      <c r="A15" s="123" t="s">
        <v>568</v>
      </c>
      <c r="B15" s="198">
        <v>4473</v>
      </c>
      <c r="C15" s="198">
        <v>18</v>
      </c>
      <c r="D15" s="159">
        <f t="shared" si="3"/>
        <v>4491</v>
      </c>
      <c r="E15" s="198">
        <v>975</v>
      </c>
      <c r="F15" s="198">
        <v>67</v>
      </c>
      <c r="G15" s="159">
        <f t="shared" si="0"/>
        <v>1042</v>
      </c>
      <c r="H15" s="198">
        <v>535</v>
      </c>
      <c r="I15" s="198">
        <v>201</v>
      </c>
      <c r="J15" s="159">
        <f t="shared" si="1"/>
        <v>736</v>
      </c>
      <c r="K15" s="427">
        <f t="shared" si="2"/>
        <v>6269</v>
      </c>
    </row>
    <row r="16" spans="1:11" s="137" customFormat="1" ht="18" customHeight="1">
      <c r="A16" s="123" t="s">
        <v>569</v>
      </c>
      <c r="B16" s="198">
        <v>4469</v>
      </c>
      <c r="C16" s="198">
        <v>17</v>
      </c>
      <c r="D16" s="159">
        <f t="shared" si="3"/>
        <v>4486</v>
      </c>
      <c r="E16" s="198">
        <v>820</v>
      </c>
      <c r="F16" s="198">
        <v>38</v>
      </c>
      <c r="G16" s="159">
        <f t="shared" si="0"/>
        <v>858</v>
      </c>
      <c r="H16" s="198">
        <v>715</v>
      </c>
      <c r="I16" s="198">
        <v>250</v>
      </c>
      <c r="J16" s="159">
        <f t="shared" si="1"/>
        <v>965</v>
      </c>
      <c r="K16" s="427">
        <f t="shared" si="2"/>
        <v>6309</v>
      </c>
    </row>
    <row r="17" spans="1:11" s="137" customFormat="1" ht="18" customHeight="1">
      <c r="A17" s="123" t="s">
        <v>31</v>
      </c>
      <c r="B17" s="198">
        <v>3758</v>
      </c>
      <c r="C17" s="198">
        <v>9</v>
      </c>
      <c r="D17" s="159">
        <f t="shared" si="3"/>
        <v>3767</v>
      </c>
      <c r="E17" s="198">
        <v>659</v>
      </c>
      <c r="F17" s="198">
        <v>22</v>
      </c>
      <c r="G17" s="159">
        <f t="shared" si="0"/>
        <v>681</v>
      </c>
      <c r="H17" s="198">
        <v>796</v>
      </c>
      <c r="I17" s="198">
        <v>303</v>
      </c>
      <c r="J17" s="159">
        <f t="shared" si="1"/>
        <v>1099</v>
      </c>
      <c r="K17" s="427">
        <f t="shared" si="2"/>
        <v>5547</v>
      </c>
    </row>
    <row r="18" spans="1:11" s="137" customFormat="1" ht="18" customHeight="1">
      <c r="A18" s="123" t="s">
        <v>180</v>
      </c>
      <c r="B18" s="198">
        <v>3209</v>
      </c>
      <c r="C18" s="198">
        <v>3</v>
      </c>
      <c r="D18" s="159">
        <f t="shared" si="3"/>
        <v>3212</v>
      </c>
      <c r="E18" s="198">
        <v>416</v>
      </c>
      <c r="F18" s="198">
        <v>17</v>
      </c>
      <c r="G18" s="159">
        <f t="shared" si="0"/>
        <v>433</v>
      </c>
      <c r="H18" s="198">
        <v>850</v>
      </c>
      <c r="I18" s="198">
        <v>304</v>
      </c>
      <c r="J18" s="159">
        <f t="shared" si="1"/>
        <v>1154</v>
      </c>
      <c r="K18" s="427">
        <f t="shared" si="2"/>
        <v>4799</v>
      </c>
    </row>
    <row r="19" spans="1:11" s="137" customFormat="1" ht="18" customHeight="1">
      <c r="A19" s="123" t="s">
        <v>181</v>
      </c>
      <c r="B19" s="198">
        <v>3034</v>
      </c>
      <c r="C19" s="198">
        <v>5</v>
      </c>
      <c r="D19" s="159">
        <f t="shared" si="3"/>
        <v>3039</v>
      </c>
      <c r="E19" s="198">
        <v>314</v>
      </c>
      <c r="F19" s="198">
        <v>8</v>
      </c>
      <c r="G19" s="159">
        <f t="shared" si="0"/>
        <v>322</v>
      </c>
      <c r="H19" s="198">
        <v>885</v>
      </c>
      <c r="I19" s="198">
        <v>299</v>
      </c>
      <c r="J19" s="159">
        <f t="shared" si="1"/>
        <v>1184</v>
      </c>
      <c r="K19" s="427">
        <f t="shared" si="2"/>
        <v>4545</v>
      </c>
    </row>
    <row r="20" spans="1:11" s="137" customFormat="1" ht="18" customHeight="1">
      <c r="A20" s="123" t="s">
        <v>182</v>
      </c>
      <c r="B20" s="198">
        <v>2495</v>
      </c>
      <c r="C20" s="198">
        <v>3</v>
      </c>
      <c r="D20" s="159">
        <f t="shared" si="3"/>
        <v>2498</v>
      </c>
      <c r="E20" s="198">
        <v>196</v>
      </c>
      <c r="F20" s="198">
        <v>0</v>
      </c>
      <c r="G20" s="159">
        <f t="shared" si="0"/>
        <v>196</v>
      </c>
      <c r="H20" s="198">
        <v>810</v>
      </c>
      <c r="I20" s="198">
        <v>304</v>
      </c>
      <c r="J20" s="159">
        <f t="shared" si="1"/>
        <v>1114</v>
      </c>
      <c r="K20" s="427">
        <f t="shared" si="2"/>
        <v>3808</v>
      </c>
    </row>
    <row r="21" spans="1:11" s="137" customFormat="1" ht="18" customHeight="1">
      <c r="A21" s="125" t="s">
        <v>183</v>
      </c>
      <c r="B21" s="198">
        <v>3027</v>
      </c>
      <c r="C21" s="198">
        <v>2</v>
      </c>
      <c r="D21" s="159">
        <f>+C21+B21</f>
        <v>3029</v>
      </c>
      <c r="E21" s="198">
        <v>177</v>
      </c>
      <c r="F21" s="198">
        <v>1</v>
      </c>
      <c r="G21" s="159">
        <f t="shared" si="0"/>
        <v>178</v>
      </c>
      <c r="H21" s="198">
        <v>1109</v>
      </c>
      <c r="I21" s="198">
        <v>375</v>
      </c>
      <c r="J21" s="159">
        <f>+I21+H21</f>
        <v>1484</v>
      </c>
      <c r="K21" s="428">
        <f t="shared" si="2"/>
        <v>4691</v>
      </c>
    </row>
    <row r="22" spans="1:11" s="137" customFormat="1" ht="39.950000000000003" customHeight="1">
      <c r="A22" s="201" t="s">
        <v>655</v>
      </c>
      <c r="B22" s="160">
        <f>SUM(B5:B21)</f>
        <v>37942</v>
      </c>
      <c r="C22" s="160">
        <f>SUM(C5:C21)</f>
        <v>96</v>
      </c>
      <c r="D22" s="160">
        <f t="shared" ref="D22:K22" si="4">SUM(D5:D21)</f>
        <v>38038</v>
      </c>
      <c r="E22" s="160">
        <f t="shared" si="4"/>
        <v>21847</v>
      </c>
      <c r="F22" s="160">
        <f t="shared" si="4"/>
        <v>11100</v>
      </c>
      <c r="G22" s="160">
        <f t="shared" si="4"/>
        <v>32947</v>
      </c>
      <c r="H22" s="160">
        <f t="shared" si="4"/>
        <v>6189</v>
      </c>
      <c r="I22" s="160">
        <f t="shared" si="4"/>
        <v>2155</v>
      </c>
      <c r="J22" s="160">
        <f t="shared" si="4"/>
        <v>8344</v>
      </c>
      <c r="K22" s="429">
        <f t="shared" si="4"/>
        <v>79329</v>
      </c>
    </row>
    <row r="23" spans="1:11" s="137" customFormat="1" ht="39.950000000000003" customHeight="1">
      <c r="A23" s="143" t="s">
        <v>656</v>
      </c>
      <c r="B23" s="534">
        <f t="shared" ref="B23:J23" si="5">+(B5*2+B6*7+B7*12+B8*17+B9*22+B10*27+B11*32+B12*37+B13*42+B14*47+B15*52+B16*57+B17*62+B18*67+B19*72+B20*77+B21*82)/B22</f>
        <v>56.28258921511781</v>
      </c>
      <c r="C23" s="534">
        <f t="shared" si="5"/>
        <v>51.84375</v>
      </c>
      <c r="D23" s="534">
        <f t="shared" si="5"/>
        <v>56.271386508228616</v>
      </c>
      <c r="E23" s="534">
        <f t="shared" si="5"/>
        <v>27.671030347416121</v>
      </c>
      <c r="F23" s="534">
        <f t="shared" si="5"/>
        <v>15.14054054054054</v>
      </c>
      <c r="G23" s="534">
        <f t="shared" si="5"/>
        <v>23.449449115245699</v>
      </c>
      <c r="H23" s="534">
        <f t="shared" si="5"/>
        <v>66.907901114881241</v>
      </c>
      <c r="I23" s="534">
        <f t="shared" si="5"/>
        <v>67.27610208816705</v>
      </c>
      <c r="J23" s="534">
        <f t="shared" si="5"/>
        <v>67.002996164908922</v>
      </c>
      <c r="K23" s="534">
        <f>+(K5*2+K6*7+K7*12+K8*17+K9*22+K10*27+K11*32+K12*37+K13*42+K14*47+K15*52+K16*57+K17*62+K18*67+K19*72+K20*77+K21*82)/K22</f>
        <v>43.768520969632796</v>
      </c>
    </row>
    <row r="24" spans="1:11">
      <c r="A24" s="202"/>
      <c r="B24" s="188"/>
      <c r="C24" s="188"/>
      <c r="D24" s="188"/>
      <c r="E24" s="188"/>
      <c r="F24" s="188"/>
      <c r="G24" s="203"/>
      <c r="H24" s="188"/>
      <c r="I24" s="188"/>
      <c r="J24" s="188"/>
    </row>
    <row r="25" spans="1:11">
      <c r="B25" s="204"/>
      <c r="C25" s="204"/>
      <c r="E25" s="205"/>
      <c r="F25" s="204"/>
      <c r="H25" s="204"/>
      <c r="I25" s="204"/>
    </row>
    <row r="26" spans="1:11">
      <c r="B26" s="204"/>
      <c r="C26" s="204"/>
      <c r="E26" s="204"/>
      <c r="F26" s="204"/>
      <c r="H26" s="204"/>
      <c r="I26" s="204"/>
    </row>
    <row r="27" spans="1:11">
      <c r="B27" s="204"/>
      <c r="C27" s="204"/>
      <c r="E27" s="204"/>
      <c r="F27" s="204"/>
      <c r="H27" s="204"/>
      <c r="I27" s="204"/>
    </row>
    <row r="28" spans="1:11">
      <c r="B28" s="204"/>
      <c r="C28" s="204"/>
      <c r="E28" s="204"/>
      <c r="F28" s="204"/>
      <c r="H28" s="204"/>
      <c r="I28" s="204"/>
    </row>
    <row r="29" spans="1:11">
      <c r="B29" s="204"/>
      <c r="C29" s="204"/>
      <c r="E29" s="204"/>
      <c r="F29" s="204"/>
      <c r="H29" s="204"/>
      <c r="I29" s="204"/>
    </row>
    <row r="30" spans="1:11">
      <c r="B30" s="204"/>
      <c r="C30" s="204"/>
      <c r="E30" s="204"/>
      <c r="F30" s="204"/>
      <c r="H30" s="204"/>
      <c r="I30" s="204"/>
    </row>
    <row r="31" spans="1:11">
      <c r="B31" s="204"/>
      <c r="C31" s="204"/>
      <c r="E31" s="204"/>
      <c r="F31" s="204"/>
      <c r="H31" s="204"/>
      <c r="I31" s="204"/>
    </row>
    <row r="32" spans="1:11">
      <c r="B32" s="204"/>
      <c r="C32" s="204"/>
      <c r="E32" s="204"/>
      <c r="F32" s="204"/>
      <c r="H32" s="204"/>
      <c r="I32" s="204"/>
    </row>
    <row r="33" spans="2:9">
      <c r="B33" s="204"/>
      <c r="C33" s="204"/>
      <c r="E33" s="204"/>
      <c r="F33" s="204"/>
      <c r="H33" s="204"/>
      <c r="I33" s="204"/>
    </row>
    <row r="34" spans="2:9">
      <c r="B34" s="204"/>
      <c r="C34" s="204"/>
      <c r="E34" s="204"/>
      <c r="F34" s="204"/>
      <c r="H34" s="204"/>
      <c r="I34" s="204"/>
    </row>
  </sheetData>
  <mergeCells count="7">
    <mergeCell ref="K3:K4"/>
    <mergeCell ref="A1:J1"/>
    <mergeCell ref="A2:J2"/>
    <mergeCell ref="A3:A4"/>
    <mergeCell ref="H3:J3"/>
    <mergeCell ref="B3:D3"/>
    <mergeCell ref="E3:G3"/>
  </mergeCells>
  <phoneticPr fontId="10" type="noConversion"/>
  <printOptions horizontalCentered="1" verticalCentered="1"/>
  <pageMargins left="0" right="0" top="0" bottom="0" header="0" footer="0"/>
  <pageSetup paperSize="9" orientation="landscape" r:id="rId1"/>
  <headerFooter alignWithMargins="0"/>
  <ignoredErrors>
    <ignoredError sqref="A7" twoDigitTextYear="1"/>
  </ignoredErrors>
</worksheet>
</file>

<file path=xl/worksheets/sheet29.xml><?xml version="1.0" encoding="utf-8"?>
<worksheet xmlns="http://schemas.openxmlformats.org/spreadsheetml/2006/main" xmlns:r="http://schemas.openxmlformats.org/officeDocument/2006/relationships">
  <dimension ref="A1:T114"/>
  <sheetViews>
    <sheetView showGridLines="0" workbookViewId="0">
      <selection activeCell="M6" sqref="M6"/>
    </sheetView>
  </sheetViews>
  <sheetFormatPr defaultColWidth="8.85546875" defaultRowHeight="12.75"/>
  <cols>
    <col min="1" max="1" width="17.85546875" style="208" customWidth="1"/>
    <col min="2" max="2" width="8.7109375" style="208" customWidth="1"/>
    <col min="3" max="3" width="14.140625" style="208" customWidth="1"/>
    <col min="4" max="4" width="10.7109375" style="208" customWidth="1"/>
    <col min="5" max="5" width="8.7109375" style="208" customWidth="1"/>
    <col min="6" max="6" width="18.85546875" style="208" bestFit="1" customWidth="1"/>
    <col min="7" max="7" width="11.42578125" style="208" customWidth="1"/>
    <col min="8" max="8" width="10.7109375" style="208" customWidth="1"/>
    <col min="9" max="10" width="8.7109375" style="208" customWidth="1"/>
    <col min="11" max="11" width="12.7109375" style="208" customWidth="1"/>
    <col min="12" max="12" width="8.85546875" style="208" customWidth="1"/>
    <col min="13" max="13" width="18.85546875" style="208" customWidth="1"/>
    <col min="14" max="16384" width="8.85546875" style="208"/>
  </cols>
  <sheetData>
    <row r="1" spans="1:20" ht="21" customHeight="1">
      <c r="A1" s="935" t="s">
        <v>1164</v>
      </c>
      <c r="B1" s="936"/>
      <c r="C1" s="936"/>
      <c r="D1" s="936"/>
      <c r="E1" s="936"/>
      <c r="F1" s="936"/>
      <c r="G1" s="936"/>
      <c r="H1" s="936"/>
      <c r="I1" s="936"/>
      <c r="J1" s="936"/>
    </row>
    <row r="2" spans="1:20" ht="22.5" customHeight="1">
      <c r="A2" s="937" t="s">
        <v>657</v>
      </c>
      <c r="B2" s="937"/>
      <c r="C2" s="937"/>
      <c r="D2" s="937"/>
      <c r="E2" s="937"/>
      <c r="F2" s="937"/>
      <c r="G2" s="937"/>
      <c r="H2" s="937"/>
      <c r="I2" s="937"/>
      <c r="J2" s="937"/>
    </row>
    <row r="3" spans="1:20" s="211" customFormat="1" ht="92.25" customHeight="1">
      <c r="A3" s="941" t="s">
        <v>659</v>
      </c>
      <c r="B3" s="941" t="s">
        <v>658</v>
      </c>
      <c r="C3" s="941" t="s">
        <v>660</v>
      </c>
      <c r="D3" s="938" t="s">
        <v>661</v>
      </c>
      <c r="E3" s="939"/>
      <c r="F3" s="941" t="s">
        <v>1139</v>
      </c>
      <c r="G3" s="209" t="s">
        <v>1138</v>
      </c>
      <c r="H3" s="941" t="s">
        <v>1140</v>
      </c>
      <c r="I3" s="938" t="s">
        <v>1125</v>
      </c>
      <c r="J3" s="940"/>
      <c r="K3" s="210"/>
      <c r="L3" s="210"/>
      <c r="M3" s="210"/>
      <c r="N3" s="210"/>
      <c r="O3" s="210"/>
      <c r="P3" s="210"/>
      <c r="Q3" s="210"/>
      <c r="R3" s="210"/>
      <c r="S3" s="210"/>
      <c r="T3" s="210"/>
    </row>
    <row r="4" spans="1:20" s="217" customFormat="1" ht="60" customHeight="1">
      <c r="A4" s="942"/>
      <c r="B4" s="942" t="s">
        <v>558</v>
      </c>
      <c r="C4" s="942" t="s">
        <v>558</v>
      </c>
      <c r="D4" s="212" t="s">
        <v>589</v>
      </c>
      <c r="E4" s="212" t="s">
        <v>226</v>
      </c>
      <c r="F4" s="942" t="s">
        <v>558</v>
      </c>
      <c r="G4" s="213" t="s">
        <v>184</v>
      </c>
      <c r="H4" s="942" t="s">
        <v>558</v>
      </c>
      <c r="I4" s="214" t="s">
        <v>662</v>
      </c>
      <c r="J4" s="215" t="s">
        <v>663</v>
      </c>
      <c r="K4" s="210"/>
      <c r="L4" s="210"/>
      <c r="M4" s="216"/>
      <c r="N4" s="210"/>
      <c r="O4" s="210"/>
      <c r="P4" s="210"/>
      <c r="Q4" s="210"/>
      <c r="R4" s="210"/>
      <c r="S4" s="210"/>
      <c r="T4" s="210"/>
    </row>
    <row r="5" spans="1:20" s="211" customFormat="1" ht="35.1" customHeight="1">
      <c r="A5" s="399" t="s">
        <v>798</v>
      </c>
      <c r="B5" s="218">
        <v>25832</v>
      </c>
      <c r="C5" s="218">
        <v>1236918461</v>
      </c>
      <c r="D5" s="219">
        <f>(B5/(C5*8))*1000000</f>
        <v>2.6105196921302962</v>
      </c>
      <c r="E5" s="220">
        <f>+(B5)/(C5*8)*225000</f>
        <v>0.58736693072931667</v>
      </c>
      <c r="F5" s="210"/>
      <c r="G5" s="210"/>
      <c r="H5" s="210"/>
      <c r="I5" s="210"/>
      <c r="J5" s="210"/>
      <c r="M5" s="221"/>
    </row>
    <row r="6" spans="1:20" s="211" customFormat="1" ht="35.1" customHeight="1">
      <c r="A6" s="399" t="s">
        <v>799</v>
      </c>
      <c r="B6" s="218">
        <v>28639</v>
      </c>
      <c r="C6" s="218">
        <v>1300781919</v>
      </c>
      <c r="D6" s="219">
        <f>(B6/(C6*8))*1000000</f>
        <v>2.7520946806764459</v>
      </c>
      <c r="E6" s="220">
        <f>+(B6)/(C6*8)*225000</f>
        <v>0.61922130315220036</v>
      </c>
      <c r="F6" s="343">
        <v>1647127</v>
      </c>
      <c r="G6" s="343">
        <v>66039</v>
      </c>
      <c r="H6" s="343">
        <v>744</v>
      </c>
      <c r="I6" s="346">
        <f>(+F6+(G6*75)+(H6*7500))/(C8*8)*1000000</f>
        <v>394.86187946034789</v>
      </c>
      <c r="J6" s="347">
        <f>((+F6+(G6*75)+(H6*7500))*8)/(C8*8)*100</f>
        <v>0.31588950356827833</v>
      </c>
      <c r="M6" s="221"/>
    </row>
    <row r="7" spans="1:20" s="211" customFormat="1" ht="35.1" customHeight="1">
      <c r="A7" s="399" t="s">
        <v>800</v>
      </c>
      <c r="B7" s="218">
        <v>20400</v>
      </c>
      <c r="C7" s="218">
        <v>1318094720</v>
      </c>
      <c r="D7" s="219">
        <f>(B7/(C7*8))*1000000</f>
        <v>1.934610587014566</v>
      </c>
      <c r="E7" s="220">
        <f>+(B7)/(C7*8)*225000</f>
        <v>0.43528738207827739</v>
      </c>
      <c r="F7" s="210"/>
      <c r="G7" s="344"/>
      <c r="H7" s="210" t="s">
        <v>185</v>
      </c>
      <c r="I7" s="210"/>
      <c r="J7" s="210"/>
      <c r="M7" s="221"/>
    </row>
    <row r="8" spans="1:20" s="211" customFormat="1" ht="30" customHeight="1">
      <c r="A8" s="418" t="s">
        <v>801</v>
      </c>
      <c r="B8" s="222">
        <f>SUM(B5:B7)</f>
        <v>74871</v>
      </c>
      <c r="C8" s="222">
        <f>SUM(C5:C7)</f>
        <v>3855795100</v>
      </c>
      <c r="D8" s="223">
        <f>(B8/(C8*8))*1000000</f>
        <v>2.4272231167055534</v>
      </c>
      <c r="E8" s="224">
        <f>+(B8)/(C8*8)*225000</f>
        <v>0.54612520125874953</v>
      </c>
      <c r="F8" s="345"/>
      <c r="G8" s="345"/>
      <c r="H8" s="345"/>
      <c r="I8" s="345"/>
      <c r="J8" s="345"/>
    </row>
    <row r="9" spans="1:20" ht="30" customHeight="1">
      <c r="A9" s="929" t="s">
        <v>227</v>
      </c>
      <c r="B9" s="930"/>
      <c r="C9" s="930"/>
      <c r="D9" s="930"/>
      <c r="E9" s="930"/>
      <c r="F9" s="930"/>
      <c r="G9" s="930"/>
      <c r="H9" s="930"/>
      <c r="I9" s="930"/>
      <c r="J9" s="930"/>
      <c r="K9" s="225"/>
    </row>
    <row r="10" spans="1:20" s="211" customFormat="1" ht="15" customHeight="1">
      <c r="A10" s="226" t="s">
        <v>1137</v>
      </c>
      <c r="B10" s="227"/>
      <c r="C10" s="228"/>
      <c r="D10" s="229"/>
      <c r="E10" s="230"/>
      <c r="F10" s="231"/>
      <c r="G10" s="228"/>
      <c r="H10" s="228"/>
      <c r="I10" s="230"/>
      <c r="J10" s="232"/>
    </row>
    <row r="11" spans="1:20" s="211" customFormat="1" ht="15" customHeight="1">
      <c r="A11" s="233" t="s">
        <v>228</v>
      </c>
      <c r="B11" s="234"/>
      <c r="C11" s="235"/>
      <c r="D11" s="236"/>
      <c r="E11" s="237"/>
      <c r="F11" s="238"/>
      <c r="G11" s="235"/>
      <c r="H11" s="235"/>
      <c r="I11" s="237"/>
      <c r="J11" s="239"/>
    </row>
    <row r="12" spans="1:20" ht="15" customHeight="1">
      <c r="A12" s="233"/>
      <c r="B12" s="234"/>
      <c r="C12" s="235"/>
      <c r="D12" s="236"/>
      <c r="E12" s="237"/>
      <c r="F12" s="238"/>
      <c r="G12" s="235"/>
      <c r="H12" s="235"/>
      <c r="I12" s="237"/>
      <c r="J12" s="239"/>
    </row>
    <row r="13" spans="1:20" ht="15" customHeight="1">
      <c r="A13" s="240"/>
      <c r="B13" s="234"/>
      <c r="C13" s="235"/>
      <c r="D13" s="236" t="s">
        <v>186</v>
      </c>
      <c r="E13" s="237"/>
      <c r="F13" s="238" t="s">
        <v>1134</v>
      </c>
      <c r="G13" s="235"/>
      <c r="H13" s="235"/>
      <c r="I13" s="237"/>
      <c r="J13" s="239"/>
    </row>
    <row r="14" spans="1:20" ht="15" customHeight="1">
      <c r="A14" s="241"/>
      <c r="B14" s="242"/>
      <c r="C14" s="242"/>
      <c r="D14" s="236"/>
      <c r="E14" s="242" t="s">
        <v>187</v>
      </c>
      <c r="F14" s="933" t="s">
        <v>188</v>
      </c>
      <c r="G14" s="934"/>
      <c r="H14" s="235"/>
      <c r="I14" s="237"/>
      <c r="J14" s="243"/>
    </row>
    <row r="15" spans="1:20" ht="15" customHeight="1">
      <c r="A15" s="244"/>
      <c r="B15" s="245" t="s">
        <v>189</v>
      </c>
      <c r="C15" s="246" t="s">
        <v>190</v>
      </c>
      <c r="D15" s="235"/>
      <c r="E15" s="242"/>
      <c r="F15" s="247"/>
      <c r="G15" s="247"/>
      <c r="H15" s="247"/>
      <c r="I15" s="247"/>
      <c r="J15" s="248"/>
    </row>
    <row r="16" spans="1:20" ht="15" customHeight="1">
      <c r="A16" s="244"/>
      <c r="B16" s="249" t="s">
        <v>191</v>
      </c>
      <c r="C16" s="238" t="s">
        <v>192</v>
      </c>
      <c r="D16" s="238"/>
      <c r="E16" s="238"/>
      <c r="F16" s="238"/>
      <c r="G16" s="238"/>
      <c r="H16" s="238"/>
      <c r="I16" s="250"/>
      <c r="J16" s="239"/>
    </row>
    <row r="17" spans="1:10" ht="15" customHeight="1">
      <c r="A17" s="244"/>
      <c r="B17" s="251"/>
      <c r="C17" s="238" t="s">
        <v>193</v>
      </c>
      <c r="D17" s="237"/>
      <c r="E17" s="237"/>
      <c r="F17" s="252"/>
      <c r="G17" s="252"/>
      <c r="H17" s="252"/>
      <c r="I17" s="235"/>
      <c r="J17" s="253"/>
    </row>
    <row r="18" spans="1:10" ht="15" customHeight="1">
      <c r="A18" s="244"/>
      <c r="B18" s="245" t="s">
        <v>194</v>
      </c>
      <c r="C18" s="246" t="s">
        <v>195</v>
      </c>
      <c r="D18" s="254"/>
      <c r="E18" s="254"/>
      <c r="F18" s="254"/>
      <c r="G18" s="254"/>
      <c r="H18" s="254"/>
      <c r="I18" s="254"/>
      <c r="J18" s="248"/>
    </row>
    <row r="19" spans="1:10">
      <c r="A19" s="244"/>
      <c r="B19" s="249" t="s">
        <v>196</v>
      </c>
      <c r="C19" s="246" t="s">
        <v>197</v>
      </c>
      <c r="D19" s="246"/>
      <c r="E19" s="246"/>
      <c r="F19" s="246"/>
      <c r="G19" s="246"/>
      <c r="H19" s="246"/>
      <c r="I19" s="250"/>
      <c r="J19" s="239"/>
    </row>
    <row r="20" spans="1:10" ht="15" customHeight="1">
      <c r="A20" s="244"/>
      <c r="B20" s="235"/>
      <c r="C20" s="238" t="s">
        <v>198</v>
      </c>
      <c r="D20" s="237"/>
      <c r="E20" s="237"/>
      <c r="F20" s="252"/>
      <c r="G20" s="252"/>
      <c r="H20" s="252"/>
      <c r="I20" s="235"/>
      <c r="J20" s="253"/>
    </row>
    <row r="21" spans="1:10" ht="15" customHeight="1">
      <c r="A21" s="926" t="s">
        <v>1133</v>
      </c>
      <c r="B21" s="927"/>
      <c r="C21" s="927"/>
      <c r="D21" s="927"/>
      <c r="E21" s="927"/>
      <c r="F21" s="927"/>
      <c r="G21" s="927"/>
      <c r="H21" s="927"/>
      <c r="I21" s="927"/>
      <c r="J21" s="928"/>
    </row>
    <row r="22" spans="1:10" ht="15" customHeight="1">
      <c r="A22" s="926" t="s">
        <v>229</v>
      </c>
      <c r="B22" s="927"/>
      <c r="C22" s="927"/>
      <c r="D22" s="927"/>
      <c r="E22" s="927"/>
      <c r="F22" s="927"/>
      <c r="G22" s="927"/>
      <c r="H22" s="927"/>
      <c r="I22" s="927"/>
      <c r="J22" s="928"/>
    </row>
    <row r="23" spans="1:10" ht="15" customHeight="1">
      <c r="A23" s="244"/>
      <c r="B23" s="249"/>
      <c r="C23" s="236" t="s">
        <v>230</v>
      </c>
      <c r="D23" s="238"/>
      <c r="E23" s="238"/>
      <c r="F23" s="255" t="s">
        <v>1135</v>
      </c>
      <c r="G23" s="238"/>
      <c r="H23" s="238"/>
      <c r="I23" s="250"/>
      <c r="J23" s="239"/>
    </row>
    <row r="24" spans="1:10" ht="15" customHeight="1">
      <c r="A24" s="244"/>
      <c r="B24" s="235"/>
      <c r="C24" s="238"/>
      <c r="D24" s="242" t="s">
        <v>199</v>
      </c>
      <c r="E24" s="235"/>
      <c r="F24" s="238" t="s">
        <v>1136</v>
      </c>
      <c r="G24" s="252"/>
      <c r="H24" s="252"/>
      <c r="I24" s="235"/>
      <c r="J24" s="253"/>
    </row>
    <row r="25" spans="1:10" ht="15" customHeight="1">
      <c r="A25" s="244"/>
      <c r="B25" s="245" t="s">
        <v>200</v>
      </c>
      <c r="C25" s="246"/>
      <c r="D25" s="254"/>
      <c r="E25" s="254"/>
      <c r="F25" s="254"/>
      <c r="G25" s="254"/>
      <c r="H25" s="254"/>
      <c r="I25" s="254"/>
      <c r="J25" s="248"/>
    </row>
    <row r="26" spans="1:10" ht="15" customHeight="1">
      <c r="A26" s="244"/>
      <c r="B26" s="256" t="s">
        <v>201</v>
      </c>
      <c r="C26" s="238" t="s">
        <v>202</v>
      </c>
      <c r="D26" s="238"/>
      <c r="E26" s="238"/>
      <c r="F26" s="238"/>
      <c r="G26" s="238"/>
      <c r="H26" s="238"/>
      <c r="I26" s="250"/>
      <c r="J26" s="239"/>
    </row>
    <row r="27" spans="1:10" ht="15" customHeight="1">
      <c r="A27" s="244"/>
      <c r="B27" s="257" t="s">
        <v>203</v>
      </c>
      <c r="C27" s="238" t="s">
        <v>204</v>
      </c>
      <c r="D27" s="237"/>
      <c r="E27" s="237"/>
      <c r="F27" s="252"/>
      <c r="G27" s="252"/>
      <c r="H27" s="252"/>
      <c r="I27" s="235"/>
      <c r="J27" s="253"/>
    </row>
    <row r="28" spans="1:10" ht="15" customHeight="1">
      <c r="A28" s="244"/>
      <c r="B28" s="245"/>
      <c r="C28" s="246" t="s">
        <v>205</v>
      </c>
      <c r="D28" s="254"/>
      <c r="E28" s="254"/>
      <c r="F28" s="254"/>
      <c r="G28" s="254"/>
      <c r="H28" s="254"/>
      <c r="I28" s="254"/>
      <c r="J28" s="248"/>
    </row>
    <row r="29" spans="1:10">
      <c r="A29" s="244"/>
      <c r="B29" s="249" t="s">
        <v>194</v>
      </c>
      <c r="C29" s="246" t="s">
        <v>206</v>
      </c>
      <c r="D29" s="246"/>
      <c r="E29" s="246"/>
      <c r="F29" s="246"/>
      <c r="G29" s="246"/>
      <c r="H29" s="246"/>
      <c r="I29" s="250"/>
      <c r="J29" s="239"/>
    </row>
    <row r="30" spans="1:10">
      <c r="A30" s="258"/>
      <c r="B30" s="259" t="s">
        <v>196</v>
      </c>
      <c r="C30" s="260" t="s">
        <v>207</v>
      </c>
      <c r="D30" s="261"/>
      <c r="E30" s="261"/>
      <c r="F30" s="262"/>
      <c r="G30" s="262"/>
      <c r="H30" s="262"/>
      <c r="I30" s="263"/>
      <c r="J30" s="264"/>
    </row>
    <row r="31" spans="1:10" ht="18" customHeight="1">
      <c r="A31" s="931" t="s">
        <v>231</v>
      </c>
      <c r="B31" s="932"/>
      <c r="C31" s="932"/>
      <c r="D31" s="932"/>
      <c r="E31" s="932"/>
      <c r="F31" s="932"/>
      <c r="G31" s="932"/>
      <c r="H31" s="932"/>
      <c r="I31" s="932"/>
      <c r="J31" s="932"/>
    </row>
    <row r="32" spans="1:10">
      <c r="A32" s="932"/>
      <c r="B32" s="932"/>
      <c r="C32" s="932"/>
      <c r="D32" s="932"/>
      <c r="E32" s="932"/>
      <c r="F32" s="932"/>
      <c r="G32" s="932"/>
      <c r="H32" s="932"/>
      <c r="I32" s="932"/>
      <c r="J32" s="932"/>
    </row>
    <row r="33" spans="1:10" s="211" customFormat="1" ht="12">
      <c r="A33" s="226" t="s">
        <v>1132</v>
      </c>
      <c r="B33" s="227"/>
      <c r="C33" s="228"/>
      <c r="D33" s="229"/>
      <c r="E33" s="265"/>
      <c r="F33" s="231"/>
      <c r="G33" s="229"/>
      <c r="H33" s="228"/>
      <c r="I33" s="230"/>
      <c r="J33" s="232"/>
    </row>
    <row r="34" spans="1:10" s="211" customFormat="1" ht="12">
      <c r="A34" s="233" t="s">
        <v>232</v>
      </c>
      <c r="B34" s="234"/>
      <c r="C34" s="235"/>
      <c r="D34" s="236"/>
      <c r="E34" s="242"/>
      <c r="F34" s="238"/>
      <c r="G34" s="236"/>
      <c r="H34" s="235"/>
      <c r="I34" s="237"/>
      <c r="J34" s="239"/>
    </row>
    <row r="35" spans="1:10">
      <c r="A35" s="233"/>
      <c r="B35" s="234"/>
      <c r="C35" s="235"/>
      <c r="D35" s="236"/>
      <c r="E35" s="242"/>
      <c r="F35" s="238"/>
      <c r="G35" s="236"/>
      <c r="H35" s="235"/>
      <c r="I35" s="237"/>
      <c r="J35" s="239"/>
    </row>
    <row r="36" spans="1:10">
      <c r="A36" s="244"/>
      <c r="B36" s="234"/>
      <c r="C36" s="235"/>
      <c r="D36" s="236" t="s">
        <v>208</v>
      </c>
      <c r="E36" s="242"/>
      <c r="F36" s="255" t="s">
        <v>1131</v>
      </c>
      <c r="G36" s="236"/>
      <c r="H36" s="235"/>
      <c r="I36" s="237"/>
      <c r="J36" s="239"/>
    </row>
    <row r="37" spans="1:10">
      <c r="A37" s="244"/>
      <c r="B37" s="242"/>
      <c r="C37" s="242"/>
      <c r="D37" s="235"/>
      <c r="E37" s="242" t="s">
        <v>187</v>
      </c>
      <c r="F37" s="925" t="s">
        <v>209</v>
      </c>
      <c r="G37" s="925"/>
      <c r="H37" s="925"/>
      <c r="I37" s="925"/>
      <c r="J37" s="243"/>
    </row>
    <row r="38" spans="1:10">
      <c r="A38" s="244"/>
      <c r="B38" s="266" t="s">
        <v>210</v>
      </c>
      <c r="C38" s="246" t="s">
        <v>211</v>
      </c>
      <c r="D38" s="254"/>
      <c r="E38" s="254"/>
      <c r="F38" s="254"/>
      <c r="G38" s="254"/>
      <c r="H38" s="254"/>
      <c r="I38" s="254"/>
      <c r="J38" s="248"/>
    </row>
    <row r="39" spans="1:10">
      <c r="A39" s="244"/>
      <c r="B39" s="266" t="s">
        <v>212</v>
      </c>
      <c r="C39" s="246" t="s">
        <v>213</v>
      </c>
      <c r="D39" s="254"/>
      <c r="E39" s="254"/>
      <c r="F39" s="254"/>
      <c r="G39" s="254"/>
      <c r="H39" s="254"/>
      <c r="I39" s="254"/>
      <c r="J39" s="248"/>
    </row>
    <row r="40" spans="1:10">
      <c r="A40" s="244"/>
      <c r="B40" s="256" t="s">
        <v>191</v>
      </c>
      <c r="C40" s="238" t="s">
        <v>192</v>
      </c>
      <c r="D40" s="238"/>
      <c r="E40" s="238"/>
      <c r="F40" s="238"/>
      <c r="G40" s="238"/>
      <c r="H40" s="238"/>
      <c r="I40" s="250"/>
      <c r="J40" s="239"/>
    </row>
    <row r="41" spans="1:10">
      <c r="A41" s="244"/>
      <c r="B41" s="251"/>
      <c r="C41" s="238" t="s">
        <v>193</v>
      </c>
      <c r="D41" s="237"/>
      <c r="E41" s="237"/>
      <c r="F41" s="252"/>
      <c r="G41" s="252"/>
      <c r="H41" s="252"/>
      <c r="I41" s="235"/>
      <c r="J41" s="253"/>
    </row>
    <row r="42" spans="1:10">
      <c r="A42" s="244"/>
      <c r="B42" s="245" t="s">
        <v>1126</v>
      </c>
      <c r="C42" s="246" t="s">
        <v>1128</v>
      </c>
      <c r="D42" s="254"/>
      <c r="E42" s="254"/>
      <c r="F42" s="254"/>
      <c r="G42" s="254"/>
      <c r="H42" s="254"/>
      <c r="I42" s="254"/>
      <c r="J42" s="248"/>
    </row>
    <row r="43" spans="1:10">
      <c r="A43" s="244"/>
      <c r="B43" s="249" t="s">
        <v>214</v>
      </c>
      <c r="C43" s="246" t="s">
        <v>215</v>
      </c>
      <c r="D43" s="238"/>
      <c r="E43" s="238"/>
      <c r="F43" s="238"/>
      <c r="G43" s="238"/>
      <c r="H43" s="238"/>
      <c r="I43" s="250"/>
      <c r="J43" s="239"/>
    </row>
    <row r="44" spans="1:10">
      <c r="A44" s="244"/>
      <c r="B44" s="235"/>
      <c r="C44" s="238"/>
      <c r="D44" s="237"/>
      <c r="E44" s="237"/>
      <c r="F44" s="252"/>
      <c r="G44" s="252"/>
      <c r="H44" s="252"/>
      <c r="I44" s="235"/>
      <c r="J44" s="253"/>
    </row>
    <row r="45" spans="1:10">
      <c r="A45" s="926" t="s">
        <v>1129</v>
      </c>
      <c r="B45" s="927"/>
      <c r="C45" s="927"/>
      <c r="D45" s="927"/>
      <c r="E45" s="927"/>
      <c r="F45" s="927"/>
      <c r="G45" s="927"/>
      <c r="H45" s="927"/>
      <c r="I45" s="927"/>
      <c r="J45" s="928"/>
    </row>
    <row r="46" spans="1:10">
      <c r="A46" s="926" t="s">
        <v>233</v>
      </c>
      <c r="B46" s="927"/>
      <c r="C46" s="927"/>
      <c r="D46" s="927"/>
      <c r="E46" s="927"/>
      <c r="F46" s="927"/>
      <c r="G46" s="927"/>
      <c r="H46" s="927"/>
      <c r="I46" s="927"/>
      <c r="J46" s="928"/>
    </row>
    <row r="47" spans="1:10">
      <c r="A47" s="244"/>
      <c r="B47" s="249"/>
      <c r="C47" s="236" t="s">
        <v>216</v>
      </c>
      <c r="D47" s="235"/>
      <c r="E47" s="238"/>
      <c r="F47" s="238" t="s">
        <v>1130</v>
      </c>
      <c r="G47" s="238"/>
      <c r="H47" s="238"/>
      <c r="I47" s="250"/>
      <c r="J47" s="239"/>
    </row>
    <row r="48" spans="1:10">
      <c r="A48" s="244"/>
      <c r="B48" s="235"/>
      <c r="C48" s="238"/>
      <c r="D48" s="242" t="s">
        <v>199</v>
      </c>
      <c r="E48" s="237"/>
      <c r="F48" s="238" t="s">
        <v>217</v>
      </c>
      <c r="G48" s="252"/>
      <c r="H48" s="252"/>
      <c r="I48" s="235"/>
      <c r="J48" s="253"/>
    </row>
    <row r="49" spans="1:10">
      <c r="A49" s="244"/>
      <c r="B49" s="245" t="s">
        <v>200</v>
      </c>
      <c r="C49" s="246"/>
      <c r="D49" s="254"/>
      <c r="E49" s="254"/>
      <c r="F49" s="254"/>
      <c r="G49" s="254"/>
      <c r="H49" s="254"/>
      <c r="I49" s="254"/>
      <c r="J49" s="248"/>
    </row>
    <row r="50" spans="1:10">
      <c r="A50" s="244"/>
      <c r="B50" s="256" t="s">
        <v>218</v>
      </c>
      <c r="C50" s="238" t="s">
        <v>219</v>
      </c>
      <c r="D50" s="238"/>
      <c r="E50" s="238"/>
      <c r="F50" s="238"/>
      <c r="G50" s="238"/>
      <c r="H50" s="238"/>
      <c r="I50" s="250"/>
      <c r="J50" s="239"/>
    </row>
    <row r="51" spans="1:10">
      <c r="A51" s="244"/>
      <c r="B51" s="249"/>
      <c r="C51" s="238" t="s">
        <v>220</v>
      </c>
      <c r="D51" s="238"/>
      <c r="E51" s="238"/>
      <c r="F51" s="238"/>
      <c r="G51" s="238"/>
      <c r="H51" s="238"/>
      <c r="I51" s="250"/>
      <c r="J51" s="239"/>
    </row>
    <row r="52" spans="1:10">
      <c r="A52" s="244"/>
      <c r="B52" s="257" t="s">
        <v>203</v>
      </c>
      <c r="C52" s="238" t="s">
        <v>204</v>
      </c>
      <c r="D52" s="237"/>
      <c r="E52" s="237"/>
      <c r="F52" s="252"/>
      <c r="G52" s="252"/>
      <c r="H52" s="252"/>
      <c r="I52" s="235"/>
      <c r="J52" s="253"/>
    </row>
    <row r="53" spans="1:10">
      <c r="A53" s="244"/>
      <c r="B53" s="245"/>
      <c r="C53" s="246" t="s">
        <v>205</v>
      </c>
      <c r="D53" s="254"/>
      <c r="E53" s="254"/>
      <c r="F53" s="254"/>
      <c r="G53" s="254"/>
      <c r="H53" s="254"/>
      <c r="I53" s="254"/>
      <c r="J53" s="248"/>
    </row>
    <row r="54" spans="1:10">
      <c r="A54" s="244"/>
      <c r="B54" s="249" t="s">
        <v>1126</v>
      </c>
      <c r="C54" s="246" t="s">
        <v>1127</v>
      </c>
      <c r="D54" s="246"/>
      <c r="E54" s="246"/>
      <c r="F54" s="246"/>
      <c r="G54" s="246"/>
      <c r="H54" s="238"/>
      <c r="I54" s="250"/>
      <c r="J54" s="239"/>
    </row>
    <row r="55" spans="1:10">
      <c r="A55" s="258"/>
      <c r="B55" s="267" t="s">
        <v>214</v>
      </c>
      <c r="C55" s="260" t="s">
        <v>221</v>
      </c>
      <c r="D55" s="261"/>
      <c r="E55" s="261"/>
      <c r="F55" s="262"/>
      <c r="G55" s="262"/>
      <c r="H55" s="262"/>
      <c r="I55" s="263"/>
      <c r="J55" s="264"/>
    </row>
    <row r="56" spans="1:10">
      <c r="A56" s="211"/>
      <c r="B56" s="211"/>
      <c r="C56" s="211"/>
      <c r="D56" s="211"/>
      <c r="E56" s="211"/>
      <c r="F56" s="211"/>
      <c r="G56" s="211"/>
      <c r="H56" s="211"/>
      <c r="I56" s="211"/>
      <c r="J56" s="211"/>
    </row>
    <row r="57" spans="1:10">
      <c r="A57" s="211"/>
      <c r="B57" s="211"/>
      <c r="C57" s="211"/>
      <c r="D57" s="211"/>
      <c r="E57" s="211"/>
      <c r="F57" s="211"/>
      <c r="G57" s="211"/>
      <c r="H57" s="211"/>
      <c r="I57" s="211"/>
      <c r="J57" s="211"/>
    </row>
    <row r="58" spans="1:10">
      <c r="A58" s="211"/>
      <c r="B58" s="211"/>
      <c r="C58" s="211"/>
      <c r="D58" s="211"/>
      <c r="E58" s="211"/>
      <c r="F58" s="211"/>
      <c r="G58" s="211"/>
      <c r="H58" s="211"/>
      <c r="I58" s="211"/>
      <c r="J58" s="211"/>
    </row>
    <row r="59" spans="1:10">
      <c r="A59" s="211"/>
      <c r="B59" s="211"/>
      <c r="C59" s="211"/>
      <c r="D59" s="211"/>
      <c r="E59" s="211"/>
      <c r="F59" s="211"/>
      <c r="G59" s="211"/>
      <c r="H59" s="211"/>
      <c r="I59" s="211"/>
      <c r="J59" s="211"/>
    </row>
    <row r="60" spans="1:10">
      <c r="A60" s="211"/>
      <c r="B60" s="211"/>
      <c r="C60" s="211"/>
      <c r="D60" s="211"/>
      <c r="E60" s="211"/>
      <c r="F60" s="211"/>
      <c r="G60" s="211"/>
      <c r="H60" s="211"/>
      <c r="I60" s="211"/>
      <c r="J60" s="211"/>
    </row>
    <row r="61" spans="1:10">
      <c r="A61" s="211"/>
      <c r="B61" s="211"/>
      <c r="C61" s="211"/>
      <c r="D61" s="211"/>
      <c r="E61" s="211"/>
      <c r="F61" s="211"/>
      <c r="G61" s="211"/>
      <c r="H61" s="211"/>
      <c r="I61" s="211"/>
      <c r="J61" s="211"/>
    </row>
    <row r="62" spans="1:10">
      <c r="A62" s="211"/>
      <c r="B62" s="211"/>
      <c r="C62" s="211"/>
      <c r="D62" s="211"/>
      <c r="E62" s="211"/>
      <c r="F62" s="211"/>
      <c r="G62" s="211"/>
      <c r="H62" s="211"/>
      <c r="I62" s="211"/>
      <c r="J62" s="211"/>
    </row>
    <row r="63" spans="1:10">
      <c r="A63" s="211"/>
      <c r="B63" s="211"/>
      <c r="C63" s="211"/>
      <c r="D63" s="211"/>
      <c r="E63" s="211"/>
      <c r="F63" s="211"/>
      <c r="G63" s="211"/>
      <c r="H63" s="211"/>
      <c r="I63" s="211"/>
      <c r="J63" s="211"/>
    </row>
    <row r="64" spans="1:10">
      <c r="A64" s="211"/>
      <c r="B64" s="211"/>
      <c r="C64" s="211"/>
      <c r="D64" s="211"/>
      <c r="E64" s="211"/>
      <c r="F64" s="211"/>
      <c r="G64" s="211"/>
      <c r="H64" s="211"/>
      <c r="I64" s="211"/>
      <c r="J64" s="211"/>
    </row>
    <row r="65" spans="1:10">
      <c r="A65" s="211"/>
      <c r="B65" s="211"/>
      <c r="C65" s="211"/>
      <c r="D65" s="211"/>
      <c r="E65" s="211"/>
      <c r="F65" s="211"/>
      <c r="G65" s="211"/>
      <c r="H65" s="211"/>
      <c r="I65" s="211"/>
      <c r="J65" s="211"/>
    </row>
    <row r="66" spans="1:10">
      <c r="A66" s="211"/>
      <c r="B66" s="211"/>
      <c r="C66" s="211"/>
      <c r="D66" s="211"/>
      <c r="E66" s="211"/>
      <c r="F66" s="211"/>
      <c r="G66" s="211"/>
      <c r="H66" s="211"/>
      <c r="I66" s="211"/>
      <c r="J66" s="211"/>
    </row>
    <row r="67" spans="1:10">
      <c r="A67" s="211"/>
      <c r="B67" s="211"/>
      <c r="C67" s="211"/>
      <c r="D67" s="211"/>
      <c r="E67" s="211"/>
      <c r="F67" s="211"/>
      <c r="G67" s="211"/>
      <c r="H67" s="211"/>
      <c r="I67" s="211"/>
      <c r="J67" s="211"/>
    </row>
    <row r="68" spans="1:10">
      <c r="A68" s="211"/>
      <c r="B68" s="211"/>
      <c r="C68" s="211"/>
      <c r="D68" s="211"/>
      <c r="E68" s="211"/>
      <c r="F68" s="211"/>
      <c r="G68" s="211"/>
      <c r="H68" s="211"/>
      <c r="I68" s="211"/>
      <c r="J68" s="211"/>
    </row>
    <row r="69" spans="1:10">
      <c r="A69" s="211"/>
      <c r="B69" s="211"/>
      <c r="C69" s="211"/>
      <c r="D69" s="211"/>
      <c r="E69" s="211"/>
      <c r="F69" s="211"/>
      <c r="G69" s="211"/>
      <c r="H69" s="211"/>
      <c r="I69" s="211"/>
      <c r="J69" s="211"/>
    </row>
    <row r="70" spans="1:10">
      <c r="A70" s="211"/>
      <c r="B70" s="211"/>
      <c r="C70" s="211"/>
      <c r="D70" s="211"/>
      <c r="E70" s="211"/>
      <c r="F70" s="211"/>
      <c r="G70" s="211"/>
      <c r="H70" s="211"/>
      <c r="I70" s="211"/>
      <c r="J70" s="211"/>
    </row>
    <row r="71" spans="1:10">
      <c r="A71" s="211"/>
      <c r="B71" s="211"/>
      <c r="C71" s="211"/>
      <c r="D71" s="211"/>
      <c r="E71" s="211"/>
      <c r="F71" s="211"/>
      <c r="G71" s="211"/>
      <c r="H71" s="211"/>
      <c r="I71" s="211"/>
      <c r="J71" s="211"/>
    </row>
    <row r="72" spans="1:10">
      <c r="A72" s="211"/>
      <c r="B72" s="211"/>
      <c r="C72" s="211"/>
      <c r="D72" s="211"/>
      <c r="E72" s="211"/>
      <c r="F72" s="211"/>
      <c r="G72" s="211"/>
      <c r="H72" s="211"/>
      <c r="I72" s="211"/>
      <c r="J72" s="211"/>
    </row>
    <row r="73" spans="1:10">
      <c r="A73" s="211"/>
      <c r="B73" s="211"/>
      <c r="C73" s="211"/>
      <c r="D73" s="211"/>
      <c r="E73" s="211"/>
      <c r="F73" s="211"/>
      <c r="G73" s="211"/>
      <c r="H73" s="211"/>
      <c r="I73" s="211"/>
      <c r="J73" s="211"/>
    </row>
    <row r="74" spans="1:10">
      <c r="A74" s="211"/>
      <c r="B74" s="211"/>
      <c r="C74" s="211"/>
      <c r="D74" s="211"/>
      <c r="E74" s="211"/>
      <c r="F74" s="211"/>
      <c r="G74" s="211"/>
      <c r="H74" s="211"/>
      <c r="I74" s="211"/>
      <c r="J74" s="211"/>
    </row>
    <row r="75" spans="1:10">
      <c r="A75" s="211"/>
      <c r="B75" s="211"/>
      <c r="C75" s="211"/>
      <c r="D75" s="211"/>
      <c r="E75" s="211"/>
      <c r="F75" s="211"/>
      <c r="G75" s="211"/>
      <c r="H75" s="211"/>
      <c r="I75" s="211"/>
      <c r="J75" s="211"/>
    </row>
    <row r="76" spans="1:10">
      <c r="A76" s="211"/>
      <c r="B76" s="211"/>
      <c r="C76" s="211"/>
      <c r="D76" s="211"/>
      <c r="E76" s="211"/>
      <c r="F76" s="211"/>
      <c r="G76" s="211"/>
      <c r="H76" s="211"/>
      <c r="I76" s="211"/>
      <c r="J76" s="211"/>
    </row>
    <row r="77" spans="1:10">
      <c r="A77" s="211"/>
      <c r="B77" s="211"/>
      <c r="C77" s="211"/>
      <c r="D77" s="211"/>
      <c r="E77" s="211"/>
      <c r="F77" s="211"/>
      <c r="G77" s="211"/>
      <c r="H77" s="211"/>
      <c r="I77" s="211"/>
      <c r="J77" s="211"/>
    </row>
    <row r="78" spans="1:10">
      <c r="A78" s="211"/>
      <c r="B78" s="211"/>
      <c r="C78" s="211"/>
      <c r="D78" s="211"/>
      <c r="E78" s="211"/>
      <c r="F78" s="211"/>
      <c r="G78" s="211"/>
      <c r="H78" s="211"/>
      <c r="I78" s="211"/>
      <c r="J78" s="211"/>
    </row>
    <row r="79" spans="1:10">
      <c r="A79" s="211"/>
      <c r="B79" s="211"/>
      <c r="C79" s="211"/>
      <c r="D79" s="211"/>
      <c r="E79" s="211"/>
      <c r="F79" s="211"/>
      <c r="G79" s="211"/>
      <c r="H79" s="211"/>
      <c r="I79" s="211"/>
      <c r="J79" s="211"/>
    </row>
    <row r="80" spans="1:10">
      <c r="A80" s="211"/>
      <c r="B80" s="211"/>
      <c r="C80" s="211"/>
      <c r="D80" s="211"/>
      <c r="E80" s="211"/>
      <c r="F80" s="211"/>
      <c r="G80" s="211"/>
      <c r="H80" s="211"/>
      <c r="I80" s="211"/>
      <c r="J80" s="211"/>
    </row>
    <row r="81" spans="1:10">
      <c r="A81" s="211"/>
      <c r="B81" s="211"/>
      <c r="C81" s="211"/>
      <c r="D81" s="211"/>
      <c r="E81" s="211"/>
      <c r="F81" s="211"/>
      <c r="G81" s="211"/>
      <c r="H81" s="211"/>
      <c r="I81" s="211"/>
      <c r="J81" s="211"/>
    </row>
    <row r="82" spans="1:10">
      <c r="A82" s="211"/>
      <c r="B82" s="211"/>
      <c r="C82" s="211"/>
      <c r="D82" s="211"/>
      <c r="E82" s="211"/>
      <c r="F82" s="211"/>
      <c r="G82" s="211"/>
      <c r="H82" s="211"/>
      <c r="I82" s="211"/>
      <c r="J82" s="211"/>
    </row>
    <row r="83" spans="1:10">
      <c r="A83" s="211"/>
      <c r="B83" s="211"/>
      <c r="C83" s="211"/>
      <c r="D83" s="211"/>
      <c r="E83" s="211"/>
      <c r="F83" s="211"/>
      <c r="G83" s="211"/>
      <c r="H83" s="211"/>
      <c r="I83" s="211"/>
      <c r="J83" s="211"/>
    </row>
    <row r="84" spans="1:10">
      <c r="A84" s="211"/>
      <c r="B84" s="211"/>
      <c r="C84" s="211"/>
      <c r="D84" s="211"/>
      <c r="E84" s="211"/>
      <c r="F84" s="211"/>
      <c r="G84" s="211"/>
      <c r="H84" s="211"/>
      <c r="I84" s="211"/>
      <c r="J84" s="211"/>
    </row>
    <row r="85" spans="1:10">
      <c r="A85" s="211"/>
      <c r="B85" s="211"/>
      <c r="C85" s="211"/>
      <c r="D85" s="211"/>
      <c r="E85" s="211"/>
      <c r="F85" s="211"/>
      <c r="G85" s="211"/>
      <c r="H85" s="211"/>
      <c r="I85" s="211"/>
      <c r="J85" s="211"/>
    </row>
    <row r="86" spans="1:10">
      <c r="A86" s="211"/>
      <c r="B86" s="211"/>
      <c r="C86" s="211"/>
      <c r="D86" s="211"/>
      <c r="E86" s="211"/>
      <c r="F86" s="211"/>
      <c r="G86" s="211"/>
      <c r="H86" s="211"/>
      <c r="I86" s="211"/>
      <c r="J86" s="211"/>
    </row>
    <row r="87" spans="1:10">
      <c r="A87" s="211"/>
      <c r="B87" s="211"/>
      <c r="C87" s="211"/>
      <c r="D87" s="211"/>
      <c r="E87" s="211"/>
      <c r="F87" s="211"/>
      <c r="G87" s="211"/>
      <c r="H87" s="211"/>
      <c r="I87" s="211"/>
      <c r="J87" s="211"/>
    </row>
    <row r="88" spans="1:10">
      <c r="A88" s="211"/>
      <c r="B88" s="211"/>
      <c r="C88" s="211"/>
      <c r="D88" s="211"/>
      <c r="E88" s="211"/>
      <c r="F88" s="211"/>
      <c r="G88" s="211"/>
      <c r="H88" s="211"/>
      <c r="I88" s="211"/>
      <c r="J88" s="211"/>
    </row>
    <row r="89" spans="1:10">
      <c r="A89" s="211"/>
      <c r="B89" s="211"/>
      <c r="C89" s="211"/>
      <c r="D89" s="211"/>
      <c r="E89" s="211"/>
      <c r="F89" s="211"/>
      <c r="G89" s="211"/>
      <c r="H89" s="211"/>
      <c r="I89" s="211"/>
      <c r="J89" s="211"/>
    </row>
    <row r="90" spans="1:10">
      <c r="A90" s="211"/>
      <c r="B90" s="211"/>
      <c r="C90" s="211"/>
      <c r="D90" s="211"/>
      <c r="E90" s="211"/>
      <c r="F90" s="211"/>
      <c r="G90" s="211"/>
      <c r="H90" s="211"/>
      <c r="I90" s="211"/>
      <c r="J90" s="211"/>
    </row>
    <row r="91" spans="1:10">
      <c r="A91" s="211"/>
      <c r="B91" s="211"/>
      <c r="C91" s="211"/>
      <c r="D91" s="211"/>
      <c r="E91" s="211"/>
      <c r="F91" s="211"/>
      <c r="G91" s="211"/>
      <c r="H91" s="211"/>
      <c r="I91" s="211"/>
      <c r="J91" s="211"/>
    </row>
    <row r="92" spans="1:10">
      <c r="A92" s="211"/>
      <c r="B92" s="211"/>
      <c r="C92" s="211"/>
      <c r="D92" s="211"/>
      <c r="E92" s="211"/>
      <c r="F92" s="211"/>
      <c r="G92" s="211"/>
      <c r="H92" s="211"/>
      <c r="I92" s="211"/>
      <c r="J92" s="211"/>
    </row>
    <row r="93" spans="1:10">
      <c r="A93" s="211"/>
      <c r="B93" s="211"/>
      <c r="C93" s="211"/>
      <c r="D93" s="211"/>
      <c r="E93" s="211"/>
      <c r="F93" s="211"/>
      <c r="G93" s="211"/>
      <c r="H93" s="211"/>
      <c r="I93" s="211"/>
      <c r="J93" s="211"/>
    </row>
    <row r="94" spans="1:10">
      <c r="A94" s="211"/>
      <c r="B94" s="211"/>
      <c r="C94" s="211"/>
      <c r="D94" s="211"/>
      <c r="E94" s="211"/>
      <c r="F94" s="211"/>
      <c r="G94" s="211"/>
      <c r="H94" s="211"/>
      <c r="I94" s="211"/>
      <c r="J94" s="211"/>
    </row>
    <row r="95" spans="1:10">
      <c r="A95" s="211"/>
      <c r="B95" s="211"/>
      <c r="C95" s="211"/>
      <c r="D95" s="211"/>
      <c r="E95" s="211"/>
      <c r="F95" s="211"/>
      <c r="G95" s="211"/>
      <c r="H95" s="211"/>
      <c r="I95" s="211"/>
      <c r="J95" s="211"/>
    </row>
    <row r="96" spans="1:10">
      <c r="A96" s="211"/>
      <c r="B96" s="211"/>
      <c r="C96" s="211"/>
      <c r="D96" s="211"/>
      <c r="E96" s="211"/>
      <c r="F96" s="211"/>
      <c r="G96" s="211"/>
      <c r="H96" s="211"/>
      <c r="I96" s="211"/>
      <c r="J96" s="211"/>
    </row>
    <row r="97" spans="1:10">
      <c r="A97" s="211"/>
      <c r="B97" s="211"/>
      <c r="C97" s="211"/>
      <c r="D97" s="211"/>
      <c r="E97" s="211"/>
      <c r="F97" s="211"/>
      <c r="G97" s="211"/>
      <c r="H97" s="211"/>
      <c r="I97" s="211"/>
      <c r="J97" s="211"/>
    </row>
    <row r="98" spans="1:10">
      <c r="A98" s="211"/>
      <c r="B98" s="211"/>
      <c r="C98" s="211"/>
      <c r="D98" s="211"/>
      <c r="E98" s="211"/>
      <c r="F98" s="211"/>
      <c r="G98" s="211"/>
      <c r="H98" s="211"/>
      <c r="I98" s="211"/>
      <c r="J98" s="211"/>
    </row>
    <row r="99" spans="1:10">
      <c r="A99" s="211"/>
      <c r="B99" s="211"/>
      <c r="C99" s="211"/>
      <c r="D99" s="211"/>
      <c r="E99" s="211"/>
      <c r="F99" s="211"/>
      <c r="G99" s="211"/>
      <c r="H99" s="211"/>
      <c r="I99" s="211"/>
      <c r="J99" s="211"/>
    </row>
    <row r="100" spans="1:10">
      <c r="A100" s="211"/>
      <c r="B100" s="211"/>
      <c r="C100" s="211"/>
      <c r="D100" s="211"/>
      <c r="E100" s="211"/>
      <c r="F100" s="211"/>
      <c r="G100" s="211"/>
      <c r="H100" s="211"/>
      <c r="I100" s="211"/>
      <c r="J100" s="211"/>
    </row>
    <row r="101" spans="1:10">
      <c r="A101" s="211"/>
      <c r="B101" s="211"/>
      <c r="C101" s="211"/>
      <c r="D101" s="211"/>
      <c r="E101" s="211"/>
      <c r="F101" s="211"/>
      <c r="G101" s="211"/>
      <c r="H101" s="211"/>
      <c r="I101" s="211"/>
      <c r="J101" s="211"/>
    </row>
    <row r="102" spans="1:10">
      <c r="A102" s="211"/>
      <c r="B102" s="211"/>
      <c r="C102" s="211"/>
      <c r="D102" s="211"/>
      <c r="E102" s="211"/>
      <c r="F102" s="211"/>
      <c r="G102" s="211"/>
      <c r="H102" s="211"/>
      <c r="I102" s="211"/>
      <c r="J102" s="211"/>
    </row>
    <row r="103" spans="1:10">
      <c r="A103" s="211"/>
      <c r="B103" s="211"/>
      <c r="C103" s="211"/>
      <c r="D103" s="211"/>
      <c r="E103" s="211"/>
      <c r="F103" s="211"/>
      <c r="G103" s="211"/>
      <c r="H103" s="211"/>
      <c r="I103" s="211"/>
      <c r="J103" s="211"/>
    </row>
    <row r="104" spans="1:10">
      <c r="A104" s="211"/>
      <c r="B104" s="211"/>
      <c r="C104" s="211"/>
      <c r="D104" s="211"/>
      <c r="E104" s="211"/>
      <c r="F104" s="211"/>
      <c r="G104" s="211"/>
      <c r="H104" s="211"/>
      <c r="I104" s="211"/>
      <c r="J104" s="211"/>
    </row>
    <row r="105" spans="1:10">
      <c r="A105" s="211"/>
      <c r="B105" s="211"/>
      <c r="C105" s="211"/>
      <c r="D105" s="211"/>
      <c r="E105" s="211"/>
      <c r="F105" s="211"/>
      <c r="G105" s="211"/>
      <c r="H105" s="211"/>
      <c r="I105" s="211"/>
      <c r="J105" s="211"/>
    </row>
    <row r="106" spans="1:10">
      <c r="A106" s="211"/>
      <c r="B106" s="211"/>
      <c r="C106" s="211"/>
      <c r="D106" s="211"/>
      <c r="E106" s="211"/>
      <c r="F106" s="211"/>
      <c r="G106" s="211"/>
      <c r="H106" s="211"/>
      <c r="I106" s="211"/>
      <c r="J106" s="211"/>
    </row>
    <row r="107" spans="1:10">
      <c r="A107" s="211"/>
      <c r="B107" s="211"/>
      <c r="C107" s="211"/>
      <c r="D107" s="211"/>
      <c r="E107" s="211"/>
      <c r="F107" s="211"/>
      <c r="G107" s="211"/>
      <c r="H107" s="211"/>
      <c r="I107" s="211"/>
      <c r="J107" s="211"/>
    </row>
    <row r="108" spans="1:10">
      <c r="A108" s="211"/>
      <c r="B108" s="211"/>
      <c r="C108" s="211"/>
      <c r="D108" s="211"/>
      <c r="E108" s="211"/>
      <c r="F108" s="211"/>
      <c r="G108" s="211"/>
      <c r="H108" s="211"/>
      <c r="I108" s="211"/>
      <c r="J108" s="211"/>
    </row>
    <row r="109" spans="1:10">
      <c r="A109" s="211"/>
      <c r="B109" s="211"/>
      <c r="C109" s="211"/>
      <c r="D109" s="211"/>
      <c r="E109" s="211"/>
      <c r="F109" s="211"/>
      <c r="G109" s="211"/>
      <c r="H109" s="211"/>
      <c r="I109" s="211"/>
      <c r="J109" s="211"/>
    </row>
    <row r="110" spans="1:10">
      <c r="A110" s="211"/>
      <c r="B110" s="211"/>
      <c r="C110" s="211"/>
      <c r="D110" s="211"/>
      <c r="E110" s="211"/>
      <c r="F110" s="211"/>
      <c r="G110" s="211"/>
      <c r="H110" s="211"/>
      <c r="I110" s="211"/>
      <c r="J110" s="211"/>
    </row>
    <row r="111" spans="1:10">
      <c r="A111" s="211"/>
      <c r="B111" s="211"/>
      <c r="C111" s="211"/>
      <c r="D111" s="211"/>
      <c r="E111" s="211"/>
      <c r="F111" s="211"/>
      <c r="G111" s="211"/>
      <c r="H111" s="211"/>
      <c r="I111" s="211"/>
      <c r="J111" s="211"/>
    </row>
    <row r="112" spans="1:10">
      <c r="A112" s="211"/>
      <c r="B112" s="211"/>
      <c r="C112" s="211"/>
      <c r="D112" s="211"/>
      <c r="E112" s="211"/>
      <c r="F112" s="211"/>
      <c r="G112" s="211"/>
      <c r="H112" s="211"/>
      <c r="I112" s="211"/>
      <c r="J112" s="211"/>
    </row>
    <row r="113" spans="1:10">
      <c r="A113" s="211"/>
      <c r="B113" s="211"/>
      <c r="C113" s="211"/>
      <c r="D113" s="211"/>
      <c r="E113" s="211"/>
      <c r="F113" s="211"/>
      <c r="G113" s="211"/>
      <c r="H113" s="211"/>
      <c r="I113" s="211"/>
      <c r="J113" s="211"/>
    </row>
    <row r="114" spans="1:10">
      <c r="A114" s="211"/>
      <c r="B114" s="211"/>
      <c r="C114" s="211"/>
      <c r="D114" s="211"/>
      <c r="E114" s="211"/>
      <c r="F114" s="211"/>
      <c r="G114" s="211"/>
      <c r="H114" s="211"/>
      <c r="I114" s="211"/>
      <c r="J114" s="211"/>
    </row>
  </sheetData>
  <mergeCells count="17">
    <mergeCell ref="A1:J1"/>
    <mergeCell ref="A2:J2"/>
    <mergeCell ref="D3:E3"/>
    <mergeCell ref="I3:J3"/>
    <mergeCell ref="A3:A4"/>
    <mergeCell ref="B3:B4"/>
    <mergeCell ref="C3:C4"/>
    <mergeCell ref="F3:F4"/>
    <mergeCell ref="H3:H4"/>
    <mergeCell ref="F37:I37"/>
    <mergeCell ref="A45:J45"/>
    <mergeCell ref="A46:J46"/>
    <mergeCell ref="A9:J9"/>
    <mergeCell ref="A21:J21"/>
    <mergeCell ref="A22:J22"/>
    <mergeCell ref="A31:J32"/>
    <mergeCell ref="F14:G14"/>
  </mergeCells>
  <phoneticPr fontId="10" type="noConversion"/>
  <printOptions horizontalCentered="1"/>
  <pageMargins left="0" right="0" top="0" bottom="0" header="0" footer="0"/>
  <pageSetup paperSize="9" scale="80" orientation="portrait" r:id="rId1"/>
  <headerFooter alignWithMargins="0"/>
</worksheet>
</file>

<file path=xl/worksheets/sheet3.xml><?xml version="1.0" encoding="utf-8"?>
<worksheet xmlns="http://schemas.openxmlformats.org/spreadsheetml/2006/main" xmlns:r="http://schemas.openxmlformats.org/officeDocument/2006/relationships">
  <dimension ref="A1:AB297"/>
  <sheetViews>
    <sheetView showGridLines="0" tabSelected="1" workbookViewId="0">
      <selection activeCell="J3" sqref="J3"/>
    </sheetView>
  </sheetViews>
  <sheetFormatPr defaultRowHeight="12.75"/>
  <cols>
    <col min="1" max="1" width="4.28515625" style="31" customWidth="1"/>
    <col min="2" max="2" width="30.7109375" style="31" customWidth="1"/>
    <col min="3" max="4" width="6.7109375" style="31" customWidth="1"/>
    <col min="5" max="5" width="7.5703125" style="31" customWidth="1"/>
    <col min="6" max="6" width="5.7109375" style="31" customWidth="1"/>
    <col min="7" max="7" width="6.7109375" style="31" customWidth="1"/>
    <col min="8" max="9" width="5.7109375" style="31" customWidth="1"/>
    <col min="10" max="10" width="6.7109375" style="31" customWidth="1"/>
    <col min="11" max="11" width="5.7109375" style="31" customWidth="1"/>
    <col min="12" max="12" width="6.140625" style="31" customWidth="1"/>
    <col min="13" max="13" width="6.7109375" style="31" customWidth="1"/>
    <col min="14" max="14" width="5.140625" style="31" customWidth="1"/>
    <col min="15" max="15" width="6.140625" style="31" customWidth="1"/>
    <col min="16" max="16" width="6.7109375" style="31" customWidth="1"/>
    <col min="17" max="17" width="5.42578125" style="31" customWidth="1"/>
    <col min="18" max="18" width="5.7109375" style="31" customWidth="1"/>
    <col min="19" max="19" width="6.7109375" style="31" customWidth="1"/>
    <col min="20" max="20" width="5.42578125" style="31" customWidth="1"/>
    <col min="21" max="21" width="5.7109375" style="31" customWidth="1"/>
    <col min="22" max="22" width="6.7109375" style="31" customWidth="1"/>
    <col min="23" max="23" width="5.140625" style="31" customWidth="1"/>
    <col min="24" max="24" width="6.140625" style="31" customWidth="1"/>
    <col min="25" max="25" width="6.7109375" style="31" customWidth="1"/>
    <col min="26" max="26" width="5.42578125" style="31" customWidth="1"/>
    <col min="27" max="27" width="11.28515625" style="31" customWidth="1"/>
    <col min="28" max="28" width="10" style="436" hidden="1" customWidth="1"/>
    <col min="29" max="16384" width="9.140625" style="436"/>
  </cols>
  <sheetData>
    <row r="1" spans="1:28" ht="27.75" customHeight="1">
      <c r="A1" s="977" t="s">
        <v>1047</v>
      </c>
      <c r="B1" s="978"/>
      <c r="C1" s="978"/>
      <c r="D1" s="978"/>
      <c r="E1" s="978"/>
      <c r="F1" s="978"/>
      <c r="G1" s="978"/>
      <c r="H1" s="978"/>
      <c r="I1" s="978"/>
      <c r="J1" s="978"/>
      <c r="K1" s="978"/>
      <c r="L1" s="978"/>
      <c r="M1" s="978"/>
      <c r="N1" s="978"/>
      <c r="O1" s="978"/>
      <c r="P1" s="978"/>
      <c r="Q1" s="978"/>
      <c r="R1" s="978"/>
      <c r="S1" s="978"/>
      <c r="T1" s="978"/>
      <c r="U1" s="978"/>
      <c r="V1" s="978"/>
      <c r="W1" s="978"/>
      <c r="X1" s="978"/>
      <c r="Y1" s="978"/>
      <c r="Z1" s="978"/>
      <c r="AA1" s="978"/>
    </row>
    <row r="2" spans="1:28" ht="27" customHeight="1">
      <c r="A2" s="630" t="s">
        <v>1157</v>
      </c>
      <c r="B2" s="631"/>
      <c r="C2" s="631"/>
      <c r="D2" s="631"/>
      <c r="E2" s="631"/>
      <c r="F2" s="631"/>
      <c r="G2" s="631"/>
      <c r="H2" s="631"/>
      <c r="I2" s="631"/>
      <c r="J2" s="631"/>
      <c r="K2" s="631"/>
      <c r="L2" s="631"/>
      <c r="M2" s="631"/>
      <c r="N2" s="631"/>
      <c r="O2" s="631"/>
      <c r="P2" s="631"/>
      <c r="Q2" s="631"/>
      <c r="R2" s="631"/>
      <c r="S2" s="631"/>
      <c r="T2" s="631"/>
      <c r="U2" s="631"/>
      <c r="V2" s="631"/>
      <c r="W2" s="631"/>
      <c r="X2" s="631"/>
      <c r="Y2" s="631"/>
      <c r="Z2" s="631"/>
      <c r="AA2" s="631"/>
    </row>
    <row r="3" spans="1:28" ht="10.5" customHeight="1">
      <c r="A3" s="31" t="s">
        <v>558</v>
      </c>
      <c r="U3" s="31" t="s">
        <v>558</v>
      </c>
      <c r="AA3" s="406" t="s">
        <v>919</v>
      </c>
    </row>
    <row r="4" spans="1:28" s="39" customFormat="1" ht="30" customHeight="1">
      <c r="A4" s="618" t="s">
        <v>1048</v>
      </c>
      <c r="B4" s="621" t="s">
        <v>872</v>
      </c>
      <c r="C4" s="960" t="s">
        <v>1052</v>
      </c>
      <c r="D4" s="961"/>
      <c r="E4" s="962"/>
      <c r="F4" s="950" t="s">
        <v>871</v>
      </c>
      <c r="G4" s="951"/>
      <c r="H4" s="952"/>
      <c r="I4" s="943" t="s">
        <v>1049</v>
      </c>
      <c r="J4" s="944"/>
      <c r="K4" s="944"/>
      <c r="L4" s="944"/>
      <c r="M4" s="944"/>
      <c r="N4" s="944"/>
      <c r="O4" s="944"/>
      <c r="P4" s="944"/>
      <c r="Q4" s="945"/>
      <c r="R4" s="970" t="s">
        <v>870</v>
      </c>
      <c r="S4" s="971"/>
      <c r="T4" s="971"/>
      <c r="U4" s="971"/>
      <c r="V4" s="971"/>
      <c r="W4" s="971"/>
      <c r="X4" s="971"/>
      <c r="Y4" s="971"/>
      <c r="Z4" s="972"/>
      <c r="AA4" s="606" t="s">
        <v>1054</v>
      </c>
    </row>
    <row r="5" spans="1:28" s="39" customFormat="1" ht="34.5" customHeight="1">
      <c r="A5" s="619"/>
      <c r="B5" s="622"/>
      <c r="C5" s="963"/>
      <c r="D5" s="964"/>
      <c r="E5" s="965"/>
      <c r="F5" s="953"/>
      <c r="G5" s="954"/>
      <c r="H5" s="955"/>
      <c r="I5" s="606" t="s">
        <v>869</v>
      </c>
      <c r="J5" s="607"/>
      <c r="K5" s="608"/>
      <c r="L5" s="606" t="s">
        <v>868</v>
      </c>
      <c r="M5" s="607"/>
      <c r="N5" s="608"/>
      <c r="O5" s="943" t="s">
        <v>867</v>
      </c>
      <c r="P5" s="944"/>
      <c r="Q5" s="945"/>
      <c r="R5" s="606" t="s">
        <v>869</v>
      </c>
      <c r="S5" s="607"/>
      <c r="T5" s="608"/>
      <c r="U5" s="606" t="s">
        <v>868</v>
      </c>
      <c r="V5" s="607"/>
      <c r="W5" s="608"/>
      <c r="X5" s="970" t="s">
        <v>867</v>
      </c>
      <c r="Y5" s="971"/>
      <c r="Z5" s="972"/>
      <c r="AA5" s="632"/>
    </row>
    <row r="6" spans="1:28" s="39" customFormat="1" ht="30" customHeight="1">
      <c r="A6" s="620"/>
      <c r="B6" s="623"/>
      <c r="C6" s="109" t="s">
        <v>822</v>
      </c>
      <c r="D6" s="457" t="s">
        <v>926</v>
      </c>
      <c r="E6" s="966" t="s">
        <v>1051</v>
      </c>
      <c r="F6" s="109" t="s">
        <v>822</v>
      </c>
      <c r="G6" s="457" t="s">
        <v>926</v>
      </c>
      <c r="H6" s="956" t="s">
        <v>1051</v>
      </c>
      <c r="I6" s="109" t="s">
        <v>822</v>
      </c>
      <c r="J6" s="457" t="s">
        <v>926</v>
      </c>
      <c r="K6" s="109" t="s">
        <v>1051</v>
      </c>
      <c r="L6" s="109" t="s">
        <v>822</v>
      </c>
      <c r="M6" s="457" t="s">
        <v>926</v>
      </c>
      <c r="N6" s="109" t="s">
        <v>1051</v>
      </c>
      <c r="O6" s="109" t="s">
        <v>822</v>
      </c>
      <c r="P6" s="457" t="s">
        <v>926</v>
      </c>
      <c r="Q6" s="946" t="s">
        <v>1051</v>
      </c>
      <c r="R6" s="109" t="s">
        <v>822</v>
      </c>
      <c r="S6" s="457" t="s">
        <v>926</v>
      </c>
      <c r="T6" s="109" t="s">
        <v>1051</v>
      </c>
      <c r="U6" s="109" t="s">
        <v>822</v>
      </c>
      <c r="V6" s="457" t="s">
        <v>926</v>
      </c>
      <c r="W6" s="109" t="s">
        <v>1051</v>
      </c>
      <c r="X6" s="109" t="s">
        <v>822</v>
      </c>
      <c r="Y6" s="457" t="s">
        <v>926</v>
      </c>
      <c r="Z6" s="973" t="s">
        <v>1051</v>
      </c>
      <c r="AA6" s="632"/>
      <c r="AB6" s="39" t="s">
        <v>622</v>
      </c>
    </row>
    <row r="7" spans="1:28" s="39" customFormat="1" ht="12.95" customHeight="1">
      <c r="A7" s="33" t="s">
        <v>576</v>
      </c>
      <c r="B7" s="115" t="s">
        <v>918</v>
      </c>
      <c r="C7" s="34">
        <v>424</v>
      </c>
      <c r="D7" s="34">
        <v>80</v>
      </c>
      <c r="E7" s="967">
        <f t="shared" ref="E7:E51" si="0">+D7+C7</f>
        <v>504</v>
      </c>
      <c r="F7" s="34">
        <v>0</v>
      </c>
      <c r="G7" s="34">
        <v>0</v>
      </c>
      <c r="H7" s="957">
        <f t="shared" ref="H7:H51" si="1">+G7+F7</f>
        <v>0</v>
      </c>
      <c r="I7" s="34">
        <v>16</v>
      </c>
      <c r="J7" s="34">
        <v>3</v>
      </c>
      <c r="K7" s="35">
        <f t="shared" ref="K7:K51" si="2">+J7+I7</f>
        <v>19</v>
      </c>
      <c r="L7" s="34">
        <v>1</v>
      </c>
      <c r="M7" s="34">
        <v>0</v>
      </c>
      <c r="N7" s="35">
        <f t="shared" ref="N7:N51" si="3">+M7+L7</f>
        <v>1</v>
      </c>
      <c r="O7" s="35">
        <f t="shared" ref="O7:O51" si="4">+I7+L7</f>
        <v>17</v>
      </c>
      <c r="P7" s="35">
        <f t="shared" ref="P7:P51" si="5">+J7+M7</f>
        <v>3</v>
      </c>
      <c r="Q7" s="947">
        <f t="shared" ref="Q7:Q51" si="6">+P7+O7</f>
        <v>20</v>
      </c>
      <c r="R7" s="34">
        <v>5</v>
      </c>
      <c r="S7" s="34">
        <v>0</v>
      </c>
      <c r="T7" s="35">
        <f t="shared" ref="T7:T51" si="7">+S7+R7</f>
        <v>5</v>
      </c>
      <c r="U7" s="34">
        <v>0</v>
      </c>
      <c r="V7" s="34">
        <v>0</v>
      </c>
      <c r="W7" s="35">
        <f t="shared" ref="W7:W51" si="8">+V7+U7</f>
        <v>0</v>
      </c>
      <c r="X7" s="35">
        <f t="shared" ref="X7:X51" si="9">+R7+U7</f>
        <v>5</v>
      </c>
      <c r="Y7" s="35">
        <f t="shared" ref="Y7:Y51" si="10">+V7+S7</f>
        <v>0</v>
      </c>
      <c r="Z7" s="974">
        <f t="shared" ref="Z7:Z51" si="11">+W7+T7</f>
        <v>5</v>
      </c>
      <c r="AA7" s="487">
        <f t="shared" ref="AA7:AA51" si="12">+E7/((E$100/AB$100)*AB7)*100</f>
        <v>88.77896751143119</v>
      </c>
      <c r="AB7" s="39">
        <v>90531</v>
      </c>
    </row>
    <row r="8" spans="1:28" s="39" customFormat="1" ht="12.95" customHeight="1">
      <c r="A8" s="33" t="s">
        <v>577</v>
      </c>
      <c r="B8" s="115" t="s">
        <v>917</v>
      </c>
      <c r="C8" s="34">
        <v>83</v>
      </c>
      <c r="D8" s="34">
        <v>2</v>
      </c>
      <c r="E8" s="967">
        <f t="shared" si="0"/>
        <v>85</v>
      </c>
      <c r="F8" s="34">
        <v>0</v>
      </c>
      <c r="G8" s="34">
        <v>0</v>
      </c>
      <c r="H8" s="957">
        <f t="shared" si="1"/>
        <v>0</v>
      </c>
      <c r="I8" s="34">
        <v>4</v>
      </c>
      <c r="J8" s="34">
        <v>0</v>
      </c>
      <c r="K8" s="35">
        <f t="shared" si="2"/>
        <v>4</v>
      </c>
      <c r="L8" s="34">
        <v>0</v>
      </c>
      <c r="M8" s="34">
        <v>0</v>
      </c>
      <c r="N8" s="35">
        <f t="shared" si="3"/>
        <v>0</v>
      </c>
      <c r="O8" s="35">
        <f t="shared" si="4"/>
        <v>4</v>
      </c>
      <c r="P8" s="35">
        <f t="shared" si="5"/>
        <v>0</v>
      </c>
      <c r="Q8" s="947">
        <f t="shared" si="6"/>
        <v>4</v>
      </c>
      <c r="R8" s="34">
        <v>2</v>
      </c>
      <c r="S8" s="34">
        <v>0</v>
      </c>
      <c r="T8" s="35">
        <f t="shared" si="7"/>
        <v>2</v>
      </c>
      <c r="U8" s="34">
        <v>0</v>
      </c>
      <c r="V8" s="34">
        <v>0</v>
      </c>
      <c r="W8" s="35">
        <f t="shared" si="8"/>
        <v>0</v>
      </c>
      <c r="X8" s="35">
        <f t="shared" si="9"/>
        <v>2</v>
      </c>
      <c r="Y8" s="35">
        <f t="shared" si="10"/>
        <v>0</v>
      </c>
      <c r="Z8" s="974">
        <f t="shared" si="11"/>
        <v>2</v>
      </c>
      <c r="AA8" s="487">
        <f t="shared" si="12"/>
        <v>37.130564108241664</v>
      </c>
      <c r="AB8" s="39">
        <v>36506</v>
      </c>
    </row>
    <row r="9" spans="1:28" s="39" customFormat="1" ht="12.95" customHeight="1">
      <c r="A9" s="33" t="s">
        <v>578</v>
      </c>
      <c r="B9" s="115" t="s">
        <v>916</v>
      </c>
      <c r="C9" s="34">
        <v>53</v>
      </c>
      <c r="D9" s="34">
        <v>9</v>
      </c>
      <c r="E9" s="967">
        <f t="shared" si="0"/>
        <v>62</v>
      </c>
      <c r="F9" s="34">
        <v>0</v>
      </c>
      <c r="G9" s="34">
        <v>0</v>
      </c>
      <c r="H9" s="957">
        <f t="shared" si="1"/>
        <v>0</v>
      </c>
      <c r="I9" s="34">
        <v>2</v>
      </c>
      <c r="J9" s="34">
        <v>0</v>
      </c>
      <c r="K9" s="35">
        <f t="shared" si="2"/>
        <v>2</v>
      </c>
      <c r="L9" s="34">
        <v>0</v>
      </c>
      <c r="M9" s="34">
        <v>0</v>
      </c>
      <c r="N9" s="35">
        <f t="shared" si="3"/>
        <v>0</v>
      </c>
      <c r="O9" s="35">
        <f t="shared" si="4"/>
        <v>2</v>
      </c>
      <c r="P9" s="35">
        <f t="shared" si="5"/>
        <v>0</v>
      </c>
      <c r="Q9" s="947">
        <f t="shared" si="6"/>
        <v>2</v>
      </c>
      <c r="R9" s="34">
        <v>2</v>
      </c>
      <c r="S9" s="34">
        <v>0</v>
      </c>
      <c r="T9" s="35">
        <f t="shared" si="7"/>
        <v>2</v>
      </c>
      <c r="U9" s="34">
        <v>0</v>
      </c>
      <c r="V9" s="34">
        <v>0</v>
      </c>
      <c r="W9" s="35">
        <f t="shared" si="8"/>
        <v>0</v>
      </c>
      <c r="X9" s="35">
        <f t="shared" si="9"/>
        <v>2</v>
      </c>
      <c r="Y9" s="35">
        <f t="shared" si="10"/>
        <v>0</v>
      </c>
      <c r="Z9" s="974">
        <f t="shared" si="11"/>
        <v>2</v>
      </c>
      <c r="AA9" s="487">
        <f t="shared" si="12"/>
        <v>111.76906697184393</v>
      </c>
      <c r="AB9" s="39">
        <v>8846</v>
      </c>
    </row>
    <row r="10" spans="1:28" s="39" customFormat="1" ht="12.95" customHeight="1">
      <c r="A10" s="33" t="s">
        <v>580</v>
      </c>
      <c r="B10" s="115" t="s">
        <v>915</v>
      </c>
      <c r="C10" s="34">
        <v>8828</v>
      </c>
      <c r="D10" s="34">
        <v>0</v>
      </c>
      <c r="E10" s="967">
        <f t="shared" si="0"/>
        <v>8828</v>
      </c>
      <c r="F10" s="34">
        <v>231</v>
      </c>
      <c r="G10" s="34">
        <v>0</v>
      </c>
      <c r="H10" s="957">
        <f t="shared" si="1"/>
        <v>231</v>
      </c>
      <c r="I10" s="34">
        <v>67</v>
      </c>
      <c r="J10" s="34">
        <v>0</v>
      </c>
      <c r="K10" s="35">
        <f t="shared" si="2"/>
        <v>67</v>
      </c>
      <c r="L10" s="34">
        <v>55</v>
      </c>
      <c r="M10" s="34">
        <v>0</v>
      </c>
      <c r="N10" s="35">
        <f t="shared" si="3"/>
        <v>55</v>
      </c>
      <c r="O10" s="35">
        <f t="shared" si="4"/>
        <v>122</v>
      </c>
      <c r="P10" s="35">
        <f t="shared" si="5"/>
        <v>0</v>
      </c>
      <c r="Q10" s="947">
        <f t="shared" si="6"/>
        <v>122</v>
      </c>
      <c r="R10" s="34">
        <v>20</v>
      </c>
      <c r="S10" s="34">
        <v>0</v>
      </c>
      <c r="T10" s="35">
        <f t="shared" si="7"/>
        <v>20</v>
      </c>
      <c r="U10" s="34">
        <v>0</v>
      </c>
      <c r="V10" s="34">
        <v>0</v>
      </c>
      <c r="W10" s="35">
        <f t="shared" si="8"/>
        <v>0</v>
      </c>
      <c r="X10" s="35">
        <f t="shared" si="9"/>
        <v>20</v>
      </c>
      <c r="Y10" s="35">
        <f t="shared" si="10"/>
        <v>0</v>
      </c>
      <c r="Z10" s="974">
        <f t="shared" si="11"/>
        <v>20</v>
      </c>
      <c r="AA10" s="487">
        <f t="shared" si="12"/>
        <v>2763.1440805985994</v>
      </c>
      <c r="AB10" s="39">
        <v>50949</v>
      </c>
    </row>
    <row r="11" spans="1:28" s="39" customFormat="1" ht="12.95" customHeight="1">
      <c r="A11" s="33" t="s">
        <v>581</v>
      </c>
      <c r="B11" s="115" t="s">
        <v>914</v>
      </c>
      <c r="C11" s="34">
        <v>44</v>
      </c>
      <c r="D11" s="34">
        <v>0</v>
      </c>
      <c r="E11" s="967">
        <f t="shared" si="0"/>
        <v>44</v>
      </c>
      <c r="F11" s="34">
        <v>0</v>
      </c>
      <c r="G11" s="34">
        <v>0</v>
      </c>
      <c r="H11" s="957">
        <f t="shared" si="1"/>
        <v>0</v>
      </c>
      <c r="I11" s="34">
        <v>1</v>
      </c>
      <c r="J11" s="34">
        <v>0</v>
      </c>
      <c r="K11" s="35">
        <f t="shared" si="2"/>
        <v>1</v>
      </c>
      <c r="L11" s="34">
        <v>0</v>
      </c>
      <c r="M11" s="34">
        <v>0</v>
      </c>
      <c r="N11" s="35">
        <f t="shared" si="3"/>
        <v>0</v>
      </c>
      <c r="O11" s="35">
        <f t="shared" si="4"/>
        <v>1</v>
      </c>
      <c r="P11" s="35">
        <f t="shared" si="5"/>
        <v>0</v>
      </c>
      <c r="Q11" s="947">
        <f t="shared" si="6"/>
        <v>1</v>
      </c>
      <c r="R11" s="34">
        <v>0</v>
      </c>
      <c r="S11" s="34">
        <v>0</v>
      </c>
      <c r="T11" s="35">
        <f t="shared" si="7"/>
        <v>0</v>
      </c>
      <c r="U11" s="34">
        <v>0</v>
      </c>
      <c r="V11" s="34">
        <v>0</v>
      </c>
      <c r="W11" s="35">
        <f t="shared" si="8"/>
        <v>0</v>
      </c>
      <c r="X11" s="35">
        <f t="shared" si="9"/>
        <v>0</v>
      </c>
      <c r="Y11" s="35">
        <f t="shared" si="10"/>
        <v>0</v>
      </c>
      <c r="Z11" s="974">
        <f t="shared" si="11"/>
        <v>0</v>
      </c>
      <c r="AA11" s="487">
        <f t="shared" si="12"/>
        <v>186.7619296583967</v>
      </c>
      <c r="AB11" s="39">
        <v>3757</v>
      </c>
    </row>
    <row r="12" spans="1:28" s="39" customFormat="1" ht="12.95" customHeight="1">
      <c r="A12" s="33" t="s">
        <v>582</v>
      </c>
      <c r="B12" s="115" t="s">
        <v>913</v>
      </c>
      <c r="C12" s="34">
        <v>421</v>
      </c>
      <c r="D12" s="34">
        <v>0</v>
      </c>
      <c r="E12" s="967">
        <f t="shared" si="0"/>
        <v>421</v>
      </c>
      <c r="F12" s="34">
        <v>4</v>
      </c>
      <c r="G12" s="34">
        <v>0</v>
      </c>
      <c r="H12" s="957">
        <f t="shared" si="1"/>
        <v>4</v>
      </c>
      <c r="I12" s="34">
        <v>14</v>
      </c>
      <c r="J12" s="34">
        <v>0</v>
      </c>
      <c r="K12" s="35">
        <f t="shared" si="2"/>
        <v>14</v>
      </c>
      <c r="L12" s="34">
        <v>3</v>
      </c>
      <c r="M12" s="34">
        <v>0</v>
      </c>
      <c r="N12" s="35">
        <f t="shared" si="3"/>
        <v>3</v>
      </c>
      <c r="O12" s="35">
        <f t="shared" si="4"/>
        <v>17</v>
      </c>
      <c r="P12" s="35">
        <f t="shared" si="5"/>
        <v>0</v>
      </c>
      <c r="Q12" s="947">
        <f t="shared" si="6"/>
        <v>17</v>
      </c>
      <c r="R12" s="34">
        <v>7</v>
      </c>
      <c r="S12" s="34">
        <v>0</v>
      </c>
      <c r="T12" s="35">
        <f t="shared" si="7"/>
        <v>7</v>
      </c>
      <c r="U12" s="34">
        <v>0</v>
      </c>
      <c r="V12" s="34">
        <v>0</v>
      </c>
      <c r="W12" s="35">
        <f t="shared" si="8"/>
        <v>0</v>
      </c>
      <c r="X12" s="35">
        <f t="shared" si="9"/>
        <v>7</v>
      </c>
      <c r="Y12" s="35">
        <f t="shared" si="10"/>
        <v>0</v>
      </c>
      <c r="Z12" s="974">
        <f t="shared" si="11"/>
        <v>7</v>
      </c>
      <c r="AA12" s="487">
        <f t="shared" si="12"/>
        <v>298.14611326584901</v>
      </c>
      <c r="AB12" s="39">
        <v>22518</v>
      </c>
    </row>
    <row r="13" spans="1:28" s="39" customFormat="1" ht="12.95" customHeight="1">
      <c r="A13" s="33" t="s">
        <v>583</v>
      </c>
      <c r="B13" s="115" t="s">
        <v>912</v>
      </c>
      <c r="C13" s="34">
        <v>564</v>
      </c>
      <c r="D13" s="34">
        <v>5</v>
      </c>
      <c r="E13" s="967">
        <f t="shared" si="0"/>
        <v>569</v>
      </c>
      <c r="F13" s="34">
        <v>1</v>
      </c>
      <c r="G13" s="34">
        <v>0</v>
      </c>
      <c r="H13" s="957">
        <f t="shared" si="1"/>
        <v>1</v>
      </c>
      <c r="I13" s="34">
        <v>32</v>
      </c>
      <c r="J13" s="34">
        <v>0</v>
      </c>
      <c r="K13" s="35">
        <f t="shared" si="2"/>
        <v>32</v>
      </c>
      <c r="L13" s="34">
        <v>3</v>
      </c>
      <c r="M13" s="34">
        <v>0</v>
      </c>
      <c r="N13" s="35">
        <f t="shared" si="3"/>
        <v>3</v>
      </c>
      <c r="O13" s="35">
        <f t="shared" si="4"/>
        <v>35</v>
      </c>
      <c r="P13" s="35">
        <f t="shared" si="5"/>
        <v>0</v>
      </c>
      <c r="Q13" s="947">
        <f t="shared" si="6"/>
        <v>35</v>
      </c>
      <c r="R13" s="34">
        <v>17</v>
      </c>
      <c r="S13" s="34">
        <v>0</v>
      </c>
      <c r="T13" s="35">
        <f t="shared" si="7"/>
        <v>17</v>
      </c>
      <c r="U13" s="34">
        <v>0</v>
      </c>
      <c r="V13" s="34">
        <v>0</v>
      </c>
      <c r="W13" s="35">
        <f t="shared" si="8"/>
        <v>0</v>
      </c>
      <c r="X13" s="35">
        <f t="shared" si="9"/>
        <v>17</v>
      </c>
      <c r="Y13" s="35">
        <f t="shared" si="10"/>
        <v>0</v>
      </c>
      <c r="Z13" s="974">
        <f t="shared" si="11"/>
        <v>17</v>
      </c>
      <c r="AA13" s="487">
        <f t="shared" si="12"/>
        <v>153.89492444714358</v>
      </c>
      <c r="AB13" s="39">
        <v>58961</v>
      </c>
    </row>
    <row r="14" spans="1:28" s="39" customFormat="1" ht="12.95" customHeight="1">
      <c r="A14" s="33" t="s">
        <v>584</v>
      </c>
      <c r="B14" s="115" t="s">
        <v>911</v>
      </c>
      <c r="C14" s="34">
        <v>99</v>
      </c>
      <c r="D14" s="34">
        <v>2</v>
      </c>
      <c r="E14" s="967">
        <f t="shared" si="0"/>
        <v>101</v>
      </c>
      <c r="F14" s="34">
        <v>0</v>
      </c>
      <c r="G14" s="34">
        <v>0</v>
      </c>
      <c r="H14" s="957">
        <f t="shared" si="1"/>
        <v>0</v>
      </c>
      <c r="I14" s="34">
        <v>1</v>
      </c>
      <c r="J14" s="34">
        <v>0</v>
      </c>
      <c r="K14" s="35">
        <f t="shared" si="2"/>
        <v>1</v>
      </c>
      <c r="L14" s="34">
        <v>0</v>
      </c>
      <c r="M14" s="34">
        <v>0</v>
      </c>
      <c r="N14" s="35">
        <f t="shared" si="3"/>
        <v>0</v>
      </c>
      <c r="O14" s="35">
        <f t="shared" si="4"/>
        <v>1</v>
      </c>
      <c r="P14" s="35">
        <f t="shared" si="5"/>
        <v>0</v>
      </c>
      <c r="Q14" s="947">
        <f t="shared" si="6"/>
        <v>1</v>
      </c>
      <c r="R14" s="34">
        <v>0</v>
      </c>
      <c r="S14" s="34">
        <v>0</v>
      </c>
      <c r="T14" s="35">
        <f t="shared" si="7"/>
        <v>0</v>
      </c>
      <c r="U14" s="34">
        <v>0</v>
      </c>
      <c r="V14" s="34">
        <v>0</v>
      </c>
      <c r="W14" s="35">
        <f t="shared" si="8"/>
        <v>0</v>
      </c>
      <c r="X14" s="35">
        <f t="shared" si="9"/>
        <v>0</v>
      </c>
      <c r="Y14" s="35">
        <f t="shared" si="10"/>
        <v>0</v>
      </c>
      <c r="Z14" s="974">
        <f t="shared" si="11"/>
        <v>0</v>
      </c>
      <c r="AA14" s="487">
        <f t="shared" si="12"/>
        <v>309.61920914327635</v>
      </c>
      <c r="AB14" s="39">
        <v>5202</v>
      </c>
    </row>
    <row r="15" spans="1:28" s="39" customFormat="1" ht="12.95" customHeight="1">
      <c r="A15" s="33">
        <v>10</v>
      </c>
      <c r="B15" s="115" t="s">
        <v>910</v>
      </c>
      <c r="C15" s="34">
        <v>2243</v>
      </c>
      <c r="D15" s="34">
        <v>729</v>
      </c>
      <c r="E15" s="967">
        <f t="shared" si="0"/>
        <v>2972</v>
      </c>
      <c r="F15" s="34">
        <v>3</v>
      </c>
      <c r="G15" s="34">
        <v>0</v>
      </c>
      <c r="H15" s="957">
        <f t="shared" si="1"/>
        <v>3</v>
      </c>
      <c r="I15" s="34">
        <v>51</v>
      </c>
      <c r="J15" s="34">
        <v>5</v>
      </c>
      <c r="K15" s="35">
        <f t="shared" si="2"/>
        <v>56</v>
      </c>
      <c r="L15" s="34">
        <v>1</v>
      </c>
      <c r="M15" s="34">
        <v>0</v>
      </c>
      <c r="N15" s="35">
        <f t="shared" si="3"/>
        <v>1</v>
      </c>
      <c r="O15" s="35">
        <f t="shared" si="4"/>
        <v>52</v>
      </c>
      <c r="P15" s="35">
        <f t="shared" si="5"/>
        <v>5</v>
      </c>
      <c r="Q15" s="947">
        <f t="shared" si="6"/>
        <v>57</v>
      </c>
      <c r="R15" s="34">
        <v>13</v>
      </c>
      <c r="S15" s="34">
        <v>0</v>
      </c>
      <c r="T15" s="35">
        <f t="shared" si="7"/>
        <v>13</v>
      </c>
      <c r="U15" s="34">
        <v>0</v>
      </c>
      <c r="V15" s="34">
        <v>0</v>
      </c>
      <c r="W15" s="35">
        <f t="shared" si="8"/>
        <v>0</v>
      </c>
      <c r="X15" s="35">
        <f t="shared" si="9"/>
        <v>13</v>
      </c>
      <c r="Y15" s="35">
        <f t="shared" si="10"/>
        <v>0</v>
      </c>
      <c r="Z15" s="974">
        <f t="shared" si="11"/>
        <v>13</v>
      </c>
      <c r="AA15" s="487">
        <f t="shared" si="12"/>
        <v>116.00089165236567</v>
      </c>
      <c r="AB15" s="39">
        <v>408568</v>
      </c>
    </row>
    <row r="16" spans="1:28" s="39" customFormat="1" ht="12.95" customHeight="1">
      <c r="A16" s="33">
        <v>11</v>
      </c>
      <c r="B16" s="115" t="s">
        <v>909</v>
      </c>
      <c r="C16" s="34">
        <v>58</v>
      </c>
      <c r="D16" s="34">
        <v>5</v>
      </c>
      <c r="E16" s="967">
        <f t="shared" si="0"/>
        <v>63</v>
      </c>
      <c r="F16" s="34">
        <v>0</v>
      </c>
      <c r="G16" s="34">
        <v>0</v>
      </c>
      <c r="H16" s="957">
        <f t="shared" si="1"/>
        <v>0</v>
      </c>
      <c r="I16" s="34">
        <v>12</v>
      </c>
      <c r="J16" s="34">
        <v>0</v>
      </c>
      <c r="K16" s="35">
        <f t="shared" si="2"/>
        <v>12</v>
      </c>
      <c r="L16" s="34">
        <v>7</v>
      </c>
      <c r="M16" s="34">
        <v>0</v>
      </c>
      <c r="N16" s="35">
        <f t="shared" si="3"/>
        <v>7</v>
      </c>
      <c r="O16" s="35">
        <f t="shared" si="4"/>
        <v>19</v>
      </c>
      <c r="P16" s="35">
        <f t="shared" si="5"/>
        <v>0</v>
      </c>
      <c r="Q16" s="947">
        <f t="shared" si="6"/>
        <v>19</v>
      </c>
      <c r="R16" s="34">
        <v>3</v>
      </c>
      <c r="S16" s="34">
        <v>0</v>
      </c>
      <c r="T16" s="35">
        <f t="shared" si="7"/>
        <v>3</v>
      </c>
      <c r="U16" s="34">
        <v>0</v>
      </c>
      <c r="V16" s="34">
        <v>0</v>
      </c>
      <c r="W16" s="35">
        <f t="shared" si="8"/>
        <v>0</v>
      </c>
      <c r="X16" s="35">
        <f t="shared" si="9"/>
        <v>3</v>
      </c>
      <c r="Y16" s="35">
        <f t="shared" si="10"/>
        <v>0</v>
      </c>
      <c r="Z16" s="974">
        <f t="shared" si="11"/>
        <v>3</v>
      </c>
      <c r="AA16" s="487">
        <f t="shared" si="12"/>
        <v>79.381802186486411</v>
      </c>
      <c r="AB16" s="39">
        <v>12656</v>
      </c>
    </row>
    <row r="17" spans="1:28" s="39" customFormat="1" ht="12.95" customHeight="1">
      <c r="A17" s="33">
        <v>12</v>
      </c>
      <c r="B17" s="115" t="s">
        <v>908</v>
      </c>
      <c r="C17" s="34">
        <v>17</v>
      </c>
      <c r="D17" s="34">
        <v>8</v>
      </c>
      <c r="E17" s="967">
        <f t="shared" si="0"/>
        <v>25</v>
      </c>
      <c r="F17" s="34">
        <v>0</v>
      </c>
      <c r="G17" s="34">
        <v>0</v>
      </c>
      <c r="H17" s="957">
        <f t="shared" si="1"/>
        <v>0</v>
      </c>
      <c r="I17" s="34">
        <v>2</v>
      </c>
      <c r="J17" s="34">
        <v>0</v>
      </c>
      <c r="K17" s="35">
        <f t="shared" si="2"/>
        <v>2</v>
      </c>
      <c r="L17" s="34">
        <v>1</v>
      </c>
      <c r="M17" s="34">
        <v>0</v>
      </c>
      <c r="N17" s="35">
        <f t="shared" si="3"/>
        <v>1</v>
      </c>
      <c r="O17" s="35">
        <f t="shared" si="4"/>
        <v>3</v>
      </c>
      <c r="P17" s="35">
        <f t="shared" si="5"/>
        <v>0</v>
      </c>
      <c r="Q17" s="947">
        <f t="shared" si="6"/>
        <v>3</v>
      </c>
      <c r="R17" s="34">
        <v>0</v>
      </c>
      <c r="S17" s="34">
        <v>0</v>
      </c>
      <c r="T17" s="35">
        <f t="shared" si="7"/>
        <v>0</v>
      </c>
      <c r="U17" s="34">
        <v>0</v>
      </c>
      <c r="V17" s="34">
        <v>0</v>
      </c>
      <c r="W17" s="35">
        <f t="shared" si="8"/>
        <v>0</v>
      </c>
      <c r="X17" s="35">
        <f t="shared" si="9"/>
        <v>0</v>
      </c>
      <c r="Y17" s="35">
        <f t="shared" si="10"/>
        <v>0</v>
      </c>
      <c r="Z17" s="974">
        <f t="shared" si="11"/>
        <v>0</v>
      </c>
      <c r="AA17" s="487">
        <f t="shared" si="12"/>
        <v>76.140766039155977</v>
      </c>
      <c r="AB17" s="39">
        <v>5236</v>
      </c>
    </row>
    <row r="18" spans="1:28" s="39" customFormat="1" ht="12.95" customHeight="1">
      <c r="A18" s="33">
        <v>13</v>
      </c>
      <c r="B18" s="115" t="s">
        <v>907</v>
      </c>
      <c r="C18" s="34">
        <v>3987</v>
      </c>
      <c r="D18" s="34">
        <v>1140</v>
      </c>
      <c r="E18" s="967">
        <f t="shared" si="0"/>
        <v>5127</v>
      </c>
      <c r="F18" s="34">
        <v>1</v>
      </c>
      <c r="G18" s="34">
        <v>0</v>
      </c>
      <c r="H18" s="957">
        <f t="shared" si="1"/>
        <v>1</v>
      </c>
      <c r="I18" s="34">
        <v>65</v>
      </c>
      <c r="J18" s="34">
        <v>5</v>
      </c>
      <c r="K18" s="35">
        <f t="shared" si="2"/>
        <v>70</v>
      </c>
      <c r="L18" s="34">
        <v>3</v>
      </c>
      <c r="M18" s="34">
        <v>0</v>
      </c>
      <c r="N18" s="35">
        <f t="shared" si="3"/>
        <v>3</v>
      </c>
      <c r="O18" s="35">
        <f t="shared" si="4"/>
        <v>68</v>
      </c>
      <c r="P18" s="35">
        <f t="shared" si="5"/>
        <v>5</v>
      </c>
      <c r="Q18" s="947">
        <f t="shared" si="6"/>
        <v>73</v>
      </c>
      <c r="R18" s="34">
        <v>18</v>
      </c>
      <c r="S18" s="34">
        <v>0</v>
      </c>
      <c r="T18" s="35">
        <f t="shared" si="7"/>
        <v>18</v>
      </c>
      <c r="U18" s="34">
        <v>0</v>
      </c>
      <c r="V18" s="34">
        <v>0</v>
      </c>
      <c r="W18" s="35">
        <f t="shared" si="8"/>
        <v>0</v>
      </c>
      <c r="X18" s="35">
        <f t="shared" si="9"/>
        <v>18</v>
      </c>
      <c r="Y18" s="35">
        <f t="shared" si="10"/>
        <v>0</v>
      </c>
      <c r="Z18" s="974">
        <f t="shared" si="11"/>
        <v>18</v>
      </c>
      <c r="AA18" s="487">
        <f t="shared" si="12"/>
        <v>190.04509230355134</v>
      </c>
      <c r="AB18" s="39">
        <v>430213</v>
      </c>
    </row>
    <row r="19" spans="1:28" s="39" customFormat="1" ht="12.95" customHeight="1">
      <c r="A19" s="33">
        <v>14</v>
      </c>
      <c r="B19" s="115" t="s">
        <v>906</v>
      </c>
      <c r="C19" s="34">
        <v>474</v>
      </c>
      <c r="D19" s="34">
        <v>369</v>
      </c>
      <c r="E19" s="967">
        <f t="shared" si="0"/>
        <v>843</v>
      </c>
      <c r="F19" s="34">
        <v>2</v>
      </c>
      <c r="G19" s="34">
        <v>1</v>
      </c>
      <c r="H19" s="957">
        <f t="shared" si="1"/>
        <v>3</v>
      </c>
      <c r="I19" s="34">
        <v>9</v>
      </c>
      <c r="J19" s="34">
        <v>2</v>
      </c>
      <c r="K19" s="35">
        <f t="shared" si="2"/>
        <v>11</v>
      </c>
      <c r="L19" s="34">
        <v>1</v>
      </c>
      <c r="M19" s="34">
        <v>0</v>
      </c>
      <c r="N19" s="35">
        <f t="shared" si="3"/>
        <v>1</v>
      </c>
      <c r="O19" s="35">
        <f t="shared" si="4"/>
        <v>10</v>
      </c>
      <c r="P19" s="35">
        <f t="shared" si="5"/>
        <v>2</v>
      </c>
      <c r="Q19" s="947">
        <f t="shared" si="6"/>
        <v>12</v>
      </c>
      <c r="R19" s="34">
        <v>0</v>
      </c>
      <c r="S19" s="34">
        <v>0</v>
      </c>
      <c r="T19" s="35">
        <f t="shared" si="7"/>
        <v>0</v>
      </c>
      <c r="U19" s="34">
        <v>0</v>
      </c>
      <c r="V19" s="34">
        <v>0</v>
      </c>
      <c r="W19" s="35">
        <f t="shared" si="8"/>
        <v>0</v>
      </c>
      <c r="X19" s="35">
        <f t="shared" si="9"/>
        <v>0</v>
      </c>
      <c r="Y19" s="35">
        <f t="shared" si="10"/>
        <v>0</v>
      </c>
      <c r="Z19" s="974">
        <f t="shared" si="11"/>
        <v>0</v>
      </c>
      <c r="AA19" s="487">
        <f t="shared" si="12"/>
        <v>29.561598752468406</v>
      </c>
      <c r="AB19" s="39">
        <v>454754</v>
      </c>
    </row>
    <row r="20" spans="1:28" s="39" customFormat="1" ht="12.95" customHeight="1">
      <c r="A20" s="33">
        <v>15</v>
      </c>
      <c r="B20" s="115" t="s">
        <v>905</v>
      </c>
      <c r="C20" s="34">
        <v>142</v>
      </c>
      <c r="D20" s="34">
        <v>30</v>
      </c>
      <c r="E20" s="967">
        <f t="shared" si="0"/>
        <v>172</v>
      </c>
      <c r="F20" s="34">
        <v>0</v>
      </c>
      <c r="G20" s="34">
        <v>0</v>
      </c>
      <c r="H20" s="957">
        <f t="shared" si="1"/>
        <v>0</v>
      </c>
      <c r="I20" s="34">
        <v>9</v>
      </c>
      <c r="J20" s="34">
        <v>2</v>
      </c>
      <c r="K20" s="35">
        <f t="shared" si="2"/>
        <v>11</v>
      </c>
      <c r="L20" s="34">
        <v>0</v>
      </c>
      <c r="M20" s="34">
        <v>0</v>
      </c>
      <c r="N20" s="35">
        <f t="shared" si="3"/>
        <v>0</v>
      </c>
      <c r="O20" s="35">
        <f t="shared" si="4"/>
        <v>9</v>
      </c>
      <c r="P20" s="35">
        <f t="shared" si="5"/>
        <v>2</v>
      </c>
      <c r="Q20" s="947">
        <f t="shared" si="6"/>
        <v>11</v>
      </c>
      <c r="R20" s="34">
        <v>0</v>
      </c>
      <c r="S20" s="34">
        <v>0</v>
      </c>
      <c r="T20" s="35">
        <f t="shared" si="7"/>
        <v>0</v>
      </c>
      <c r="U20" s="34">
        <v>0</v>
      </c>
      <c r="V20" s="34">
        <v>0</v>
      </c>
      <c r="W20" s="35">
        <f t="shared" si="8"/>
        <v>0</v>
      </c>
      <c r="X20" s="35">
        <f t="shared" si="9"/>
        <v>0</v>
      </c>
      <c r="Y20" s="35">
        <f t="shared" si="10"/>
        <v>0</v>
      </c>
      <c r="Z20" s="974">
        <f t="shared" si="11"/>
        <v>0</v>
      </c>
      <c r="AA20" s="487">
        <f t="shared" si="12"/>
        <v>45.268613997943959</v>
      </c>
      <c r="AB20" s="39">
        <v>60591</v>
      </c>
    </row>
    <row r="21" spans="1:28" s="39" customFormat="1" ht="12.95" customHeight="1">
      <c r="A21" s="33">
        <v>16</v>
      </c>
      <c r="B21" s="115" t="s">
        <v>904</v>
      </c>
      <c r="C21" s="34">
        <v>907</v>
      </c>
      <c r="D21" s="34">
        <v>28</v>
      </c>
      <c r="E21" s="967">
        <f t="shared" si="0"/>
        <v>935</v>
      </c>
      <c r="F21" s="34">
        <v>3</v>
      </c>
      <c r="G21" s="34">
        <v>0</v>
      </c>
      <c r="H21" s="957">
        <f t="shared" si="1"/>
        <v>3</v>
      </c>
      <c r="I21" s="34">
        <v>37</v>
      </c>
      <c r="J21" s="34">
        <v>2</v>
      </c>
      <c r="K21" s="35">
        <f t="shared" si="2"/>
        <v>39</v>
      </c>
      <c r="L21" s="34">
        <v>0</v>
      </c>
      <c r="M21" s="34">
        <v>0</v>
      </c>
      <c r="N21" s="35">
        <f t="shared" si="3"/>
        <v>0</v>
      </c>
      <c r="O21" s="35">
        <f t="shared" si="4"/>
        <v>37</v>
      </c>
      <c r="P21" s="35">
        <f t="shared" si="5"/>
        <v>2</v>
      </c>
      <c r="Q21" s="947">
        <f t="shared" si="6"/>
        <v>39</v>
      </c>
      <c r="R21" s="34">
        <v>4</v>
      </c>
      <c r="S21" s="34">
        <v>0</v>
      </c>
      <c r="T21" s="35">
        <f t="shared" si="7"/>
        <v>4</v>
      </c>
      <c r="U21" s="34">
        <v>0</v>
      </c>
      <c r="V21" s="34">
        <v>0</v>
      </c>
      <c r="W21" s="35">
        <f t="shared" si="8"/>
        <v>0</v>
      </c>
      <c r="X21" s="35">
        <f t="shared" si="9"/>
        <v>4</v>
      </c>
      <c r="Y21" s="35">
        <f t="shared" si="10"/>
        <v>0</v>
      </c>
      <c r="Z21" s="974">
        <f t="shared" si="11"/>
        <v>4</v>
      </c>
      <c r="AA21" s="487">
        <f t="shared" si="12"/>
        <v>232.73092398099138</v>
      </c>
      <c r="AB21" s="39">
        <v>64067</v>
      </c>
    </row>
    <row r="22" spans="1:28" s="39" customFormat="1" ht="12.95" customHeight="1">
      <c r="A22" s="33">
        <v>17</v>
      </c>
      <c r="B22" s="115" t="s">
        <v>903</v>
      </c>
      <c r="C22" s="34">
        <v>595</v>
      </c>
      <c r="D22" s="34">
        <v>40</v>
      </c>
      <c r="E22" s="967">
        <f t="shared" si="0"/>
        <v>635</v>
      </c>
      <c r="F22" s="34">
        <v>1</v>
      </c>
      <c r="G22" s="34">
        <v>0</v>
      </c>
      <c r="H22" s="957">
        <f t="shared" si="1"/>
        <v>1</v>
      </c>
      <c r="I22" s="34">
        <v>15</v>
      </c>
      <c r="J22" s="34">
        <v>0</v>
      </c>
      <c r="K22" s="35">
        <f t="shared" si="2"/>
        <v>15</v>
      </c>
      <c r="L22" s="34">
        <v>0</v>
      </c>
      <c r="M22" s="34">
        <v>0</v>
      </c>
      <c r="N22" s="35">
        <f t="shared" si="3"/>
        <v>0</v>
      </c>
      <c r="O22" s="35">
        <f t="shared" si="4"/>
        <v>15</v>
      </c>
      <c r="P22" s="35">
        <f t="shared" si="5"/>
        <v>0</v>
      </c>
      <c r="Q22" s="947">
        <f t="shared" si="6"/>
        <v>15</v>
      </c>
      <c r="R22" s="34">
        <v>1</v>
      </c>
      <c r="S22" s="34">
        <v>0</v>
      </c>
      <c r="T22" s="35">
        <f t="shared" si="7"/>
        <v>1</v>
      </c>
      <c r="U22" s="34">
        <v>0</v>
      </c>
      <c r="V22" s="34">
        <v>0</v>
      </c>
      <c r="W22" s="35">
        <f t="shared" si="8"/>
        <v>0</v>
      </c>
      <c r="X22" s="35">
        <f t="shared" si="9"/>
        <v>1</v>
      </c>
      <c r="Y22" s="35">
        <f t="shared" si="10"/>
        <v>0</v>
      </c>
      <c r="Z22" s="974">
        <f t="shared" si="11"/>
        <v>1</v>
      </c>
      <c r="AA22" s="487">
        <f t="shared" si="12"/>
        <v>245.48000036163788</v>
      </c>
      <c r="AB22" s="39">
        <v>41251</v>
      </c>
    </row>
    <row r="23" spans="1:28" s="39" customFormat="1" ht="12.95" customHeight="1">
      <c r="A23" s="33">
        <v>18</v>
      </c>
      <c r="B23" s="115" t="s">
        <v>902</v>
      </c>
      <c r="C23" s="34">
        <v>256</v>
      </c>
      <c r="D23" s="34">
        <v>10</v>
      </c>
      <c r="E23" s="967">
        <f t="shared" si="0"/>
        <v>266</v>
      </c>
      <c r="F23" s="34">
        <v>0</v>
      </c>
      <c r="G23" s="34">
        <v>0</v>
      </c>
      <c r="H23" s="957">
        <f t="shared" si="1"/>
        <v>0</v>
      </c>
      <c r="I23" s="34">
        <v>8</v>
      </c>
      <c r="J23" s="34">
        <v>0</v>
      </c>
      <c r="K23" s="35">
        <f t="shared" si="2"/>
        <v>8</v>
      </c>
      <c r="L23" s="34">
        <v>0</v>
      </c>
      <c r="M23" s="34">
        <v>0</v>
      </c>
      <c r="N23" s="35">
        <f t="shared" si="3"/>
        <v>0</v>
      </c>
      <c r="O23" s="35">
        <f t="shared" si="4"/>
        <v>8</v>
      </c>
      <c r="P23" s="35">
        <f t="shared" si="5"/>
        <v>0</v>
      </c>
      <c r="Q23" s="947">
        <f t="shared" si="6"/>
        <v>8</v>
      </c>
      <c r="R23" s="34">
        <v>0</v>
      </c>
      <c r="S23" s="34">
        <v>0</v>
      </c>
      <c r="T23" s="35">
        <f t="shared" si="7"/>
        <v>0</v>
      </c>
      <c r="U23" s="34">
        <v>0</v>
      </c>
      <c r="V23" s="34">
        <v>0</v>
      </c>
      <c r="W23" s="35">
        <f t="shared" si="8"/>
        <v>0</v>
      </c>
      <c r="X23" s="35">
        <f t="shared" si="9"/>
        <v>0</v>
      </c>
      <c r="Y23" s="35">
        <f t="shared" si="10"/>
        <v>0</v>
      </c>
      <c r="Z23" s="974">
        <f t="shared" si="11"/>
        <v>0</v>
      </c>
      <c r="AA23" s="487">
        <f t="shared" si="12"/>
        <v>61.674972555730903</v>
      </c>
      <c r="AB23" s="39">
        <v>68778</v>
      </c>
    </row>
    <row r="24" spans="1:28" s="39" customFormat="1" ht="12.95" customHeight="1">
      <c r="A24" s="33">
        <v>19</v>
      </c>
      <c r="B24" s="115" t="s">
        <v>901</v>
      </c>
      <c r="C24" s="34">
        <v>44</v>
      </c>
      <c r="D24" s="34">
        <v>0</v>
      </c>
      <c r="E24" s="967">
        <f t="shared" si="0"/>
        <v>44</v>
      </c>
      <c r="F24" s="34">
        <v>0</v>
      </c>
      <c r="G24" s="34">
        <v>0</v>
      </c>
      <c r="H24" s="957">
        <f t="shared" si="1"/>
        <v>0</v>
      </c>
      <c r="I24" s="34">
        <v>1</v>
      </c>
      <c r="J24" s="34">
        <v>0</v>
      </c>
      <c r="K24" s="35">
        <f t="shared" si="2"/>
        <v>1</v>
      </c>
      <c r="L24" s="34">
        <v>0</v>
      </c>
      <c r="M24" s="34">
        <v>0</v>
      </c>
      <c r="N24" s="35">
        <f t="shared" si="3"/>
        <v>0</v>
      </c>
      <c r="O24" s="35">
        <f t="shared" si="4"/>
        <v>1</v>
      </c>
      <c r="P24" s="35">
        <f t="shared" si="5"/>
        <v>0</v>
      </c>
      <c r="Q24" s="947">
        <f t="shared" si="6"/>
        <v>1</v>
      </c>
      <c r="R24" s="34">
        <v>0</v>
      </c>
      <c r="S24" s="34">
        <v>0</v>
      </c>
      <c r="T24" s="35">
        <f t="shared" si="7"/>
        <v>0</v>
      </c>
      <c r="U24" s="34">
        <v>0</v>
      </c>
      <c r="V24" s="34">
        <v>0</v>
      </c>
      <c r="W24" s="35">
        <f t="shared" si="8"/>
        <v>0</v>
      </c>
      <c r="X24" s="35">
        <f t="shared" si="9"/>
        <v>0</v>
      </c>
      <c r="Y24" s="35">
        <f t="shared" si="10"/>
        <v>0</v>
      </c>
      <c r="Z24" s="974">
        <f t="shared" si="11"/>
        <v>0</v>
      </c>
      <c r="AA24" s="487">
        <f t="shared" si="12"/>
        <v>76.375810354478773</v>
      </c>
      <c r="AB24" s="39">
        <v>9187</v>
      </c>
    </row>
    <row r="25" spans="1:28" s="39" customFormat="1" ht="12.95" customHeight="1">
      <c r="A25" s="33">
        <v>20</v>
      </c>
      <c r="B25" s="115" t="s">
        <v>900</v>
      </c>
      <c r="C25" s="34">
        <v>691</v>
      </c>
      <c r="D25" s="34">
        <v>53</v>
      </c>
      <c r="E25" s="967">
        <f t="shared" si="0"/>
        <v>744</v>
      </c>
      <c r="F25" s="34">
        <v>1</v>
      </c>
      <c r="G25" s="34">
        <v>0</v>
      </c>
      <c r="H25" s="957">
        <f t="shared" si="1"/>
        <v>1</v>
      </c>
      <c r="I25" s="34">
        <v>26</v>
      </c>
      <c r="J25" s="34">
        <v>5</v>
      </c>
      <c r="K25" s="35">
        <f t="shared" si="2"/>
        <v>31</v>
      </c>
      <c r="L25" s="34">
        <v>0</v>
      </c>
      <c r="M25" s="34">
        <v>0</v>
      </c>
      <c r="N25" s="35">
        <f t="shared" si="3"/>
        <v>0</v>
      </c>
      <c r="O25" s="35">
        <f t="shared" si="4"/>
        <v>26</v>
      </c>
      <c r="P25" s="35">
        <f t="shared" si="5"/>
        <v>5</v>
      </c>
      <c r="Q25" s="947">
        <f t="shared" si="6"/>
        <v>31</v>
      </c>
      <c r="R25" s="34">
        <v>6</v>
      </c>
      <c r="S25" s="34">
        <v>0</v>
      </c>
      <c r="T25" s="35">
        <f t="shared" si="7"/>
        <v>6</v>
      </c>
      <c r="U25" s="34">
        <v>0</v>
      </c>
      <c r="V25" s="34">
        <v>0</v>
      </c>
      <c r="W25" s="35">
        <f t="shared" si="8"/>
        <v>0</v>
      </c>
      <c r="X25" s="35">
        <f t="shared" si="9"/>
        <v>6</v>
      </c>
      <c r="Y25" s="35">
        <f t="shared" si="10"/>
        <v>0</v>
      </c>
      <c r="Z25" s="974">
        <f t="shared" si="11"/>
        <v>6</v>
      </c>
      <c r="AA25" s="487">
        <f t="shared" si="12"/>
        <v>157.12709739494863</v>
      </c>
      <c r="AB25" s="39">
        <v>75509</v>
      </c>
    </row>
    <row r="26" spans="1:28" s="39" customFormat="1" ht="12.95" customHeight="1">
      <c r="A26" s="33">
        <v>21</v>
      </c>
      <c r="B26" s="115" t="s">
        <v>899</v>
      </c>
      <c r="C26" s="34">
        <v>20</v>
      </c>
      <c r="D26" s="34">
        <v>12</v>
      </c>
      <c r="E26" s="967">
        <f t="shared" si="0"/>
        <v>32</v>
      </c>
      <c r="F26" s="34">
        <v>0</v>
      </c>
      <c r="G26" s="34">
        <v>1</v>
      </c>
      <c r="H26" s="957">
        <f t="shared" si="1"/>
        <v>1</v>
      </c>
      <c r="I26" s="34">
        <v>38</v>
      </c>
      <c r="J26" s="34">
        <v>4</v>
      </c>
      <c r="K26" s="35">
        <f t="shared" si="2"/>
        <v>42</v>
      </c>
      <c r="L26" s="34">
        <v>4</v>
      </c>
      <c r="M26" s="34">
        <v>0</v>
      </c>
      <c r="N26" s="35">
        <f t="shared" si="3"/>
        <v>4</v>
      </c>
      <c r="O26" s="35">
        <f t="shared" si="4"/>
        <v>42</v>
      </c>
      <c r="P26" s="35">
        <f t="shared" si="5"/>
        <v>4</v>
      </c>
      <c r="Q26" s="947">
        <f t="shared" si="6"/>
        <v>46</v>
      </c>
      <c r="R26" s="34">
        <v>1</v>
      </c>
      <c r="S26" s="34">
        <v>0</v>
      </c>
      <c r="T26" s="35">
        <f t="shared" si="7"/>
        <v>1</v>
      </c>
      <c r="U26" s="34">
        <v>0</v>
      </c>
      <c r="V26" s="34">
        <v>0</v>
      </c>
      <c r="W26" s="35">
        <f t="shared" si="8"/>
        <v>0</v>
      </c>
      <c r="X26" s="35">
        <f t="shared" si="9"/>
        <v>1</v>
      </c>
      <c r="Y26" s="35">
        <f t="shared" si="10"/>
        <v>0</v>
      </c>
      <c r="Z26" s="974">
        <f t="shared" si="11"/>
        <v>1</v>
      </c>
      <c r="AA26" s="487">
        <f t="shared" si="12"/>
        <v>36.204434569400959</v>
      </c>
      <c r="AB26" s="39">
        <v>14095</v>
      </c>
    </row>
    <row r="27" spans="1:28" s="39" customFormat="1" ht="12.95" customHeight="1">
      <c r="A27" s="33">
        <v>22</v>
      </c>
      <c r="B27" s="115" t="s">
        <v>898</v>
      </c>
      <c r="C27" s="34">
        <v>2146</v>
      </c>
      <c r="D27" s="34">
        <v>165</v>
      </c>
      <c r="E27" s="967">
        <f t="shared" si="0"/>
        <v>2311</v>
      </c>
      <c r="F27" s="34">
        <v>2</v>
      </c>
      <c r="G27" s="34">
        <v>0</v>
      </c>
      <c r="H27" s="957">
        <f t="shared" si="1"/>
        <v>2</v>
      </c>
      <c r="I27" s="34">
        <v>0</v>
      </c>
      <c r="J27" s="34">
        <v>0</v>
      </c>
      <c r="K27" s="35">
        <f t="shared" si="2"/>
        <v>0</v>
      </c>
      <c r="L27" s="34">
        <v>0</v>
      </c>
      <c r="M27" s="34">
        <v>0</v>
      </c>
      <c r="N27" s="35">
        <f t="shared" si="3"/>
        <v>0</v>
      </c>
      <c r="O27" s="35">
        <f t="shared" si="4"/>
        <v>0</v>
      </c>
      <c r="P27" s="35">
        <f t="shared" si="5"/>
        <v>0</v>
      </c>
      <c r="Q27" s="947">
        <f t="shared" si="6"/>
        <v>0</v>
      </c>
      <c r="R27" s="34">
        <v>2</v>
      </c>
      <c r="S27" s="34">
        <v>0</v>
      </c>
      <c r="T27" s="35">
        <f t="shared" si="7"/>
        <v>2</v>
      </c>
      <c r="U27" s="34">
        <v>0</v>
      </c>
      <c r="V27" s="34">
        <v>0</v>
      </c>
      <c r="W27" s="35">
        <f t="shared" si="8"/>
        <v>0</v>
      </c>
      <c r="X27" s="35">
        <f t="shared" si="9"/>
        <v>2</v>
      </c>
      <c r="Y27" s="35">
        <f t="shared" si="10"/>
        <v>0</v>
      </c>
      <c r="Z27" s="974">
        <f t="shared" si="11"/>
        <v>2</v>
      </c>
      <c r="AA27" s="487">
        <f t="shared" si="12"/>
        <v>216.50796825631727</v>
      </c>
      <c r="AB27" s="39">
        <v>170217</v>
      </c>
    </row>
    <row r="28" spans="1:28" s="39" customFormat="1" ht="12.95" customHeight="1">
      <c r="A28" s="33">
        <v>23</v>
      </c>
      <c r="B28" s="115" t="s">
        <v>897</v>
      </c>
      <c r="C28" s="34">
        <v>3484</v>
      </c>
      <c r="D28" s="34">
        <v>249</v>
      </c>
      <c r="E28" s="967">
        <f t="shared" si="0"/>
        <v>3733</v>
      </c>
      <c r="F28" s="34">
        <v>7</v>
      </c>
      <c r="G28" s="34">
        <v>1</v>
      </c>
      <c r="H28" s="957">
        <f t="shared" si="1"/>
        <v>8</v>
      </c>
      <c r="I28" s="34">
        <v>53</v>
      </c>
      <c r="J28" s="34">
        <v>2</v>
      </c>
      <c r="K28" s="35">
        <f t="shared" si="2"/>
        <v>55</v>
      </c>
      <c r="L28" s="34">
        <v>27</v>
      </c>
      <c r="M28" s="34">
        <v>0</v>
      </c>
      <c r="N28" s="35">
        <f t="shared" si="3"/>
        <v>27</v>
      </c>
      <c r="O28" s="35">
        <f t="shared" si="4"/>
        <v>80</v>
      </c>
      <c r="P28" s="35">
        <f t="shared" si="5"/>
        <v>2</v>
      </c>
      <c r="Q28" s="947">
        <f t="shared" si="6"/>
        <v>82</v>
      </c>
      <c r="R28" s="34">
        <v>21</v>
      </c>
      <c r="S28" s="34">
        <v>1</v>
      </c>
      <c r="T28" s="35">
        <f t="shared" si="7"/>
        <v>22</v>
      </c>
      <c r="U28" s="34">
        <v>0</v>
      </c>
      <c r="V28" s="34">
        <v>0</v>
      </c>
      <c r="W28" s="35">
        <f t="shared" si="8"/>
        <v>0</v>
      </c>
      <c r="X28" s="35">
        <f t="shared" si="9"/>
        <v>21</v>
      </c>
      <c r="Y28" s="35">
        <f t="shared" si="10"/>
        <v>1</v>
      </c>
      <c r="Z28" s="974">
        <f t="shared" si="11"/>
        <v>22</v>
      </c>
      <c r="AA28" s="487">
        <f t="shared" si="12"/>
        <v>294.25652216190332</v>
      </c>
      <c r="AB28" s="39">
        <v>202306</v>
      </c>
    </row>
    <row r="29" spans="1:28" s="39" customFormat="1" ht="12.95" customHeight="1">
      <c r="A29" s="33">
        <v>24</v>
      </c>
      <c r="B29" s="115" t="s">
        <v>896</v>
      </c>
      <c r="C29" s="34">
        <v>4884</v>
      </c>
      <c r="D29" s="34">
        <v>54</v>
      </c>
      <c r="E29" s="967">
        <f t="shared" si="0"/>
        <v>4938</v>
      </c>
      <c r="F29" s="34">
        <v>6</v>
      </c>
      <c r="G29" s="34">
        <v>0</v>
      </c>
      <c r="H29" s="957">
        <f t="shared" si="1"/>
        <v>6</v>
      </c>
      <c r="I29" s="34">
        <v>71</v>
      </c>
      <c r="J29" s="34">
        <v>0</v>
      </c>
      <c r="K29" s="35">
        <f t="shared" si="2"/>
        <v>71</v>
      </c>
      <c r="L29" s="34">
        <v>13</v>
      </c>
      <c r="M29" s="34">
        <v>0</v>
      </c>
      <c r="N29" s="35">
        <f t="shared" si="3"/>
        <v>13</v>
      </c>
      <c r="O29" s="35">
        <f t="shared" si="4"/>
        <v>84</v>
      </c>
      <c r="P29" s="35">
        <f t="shared" si="5"/>
        <v>0</v>
      </c>
      <c r="Q29" s="947">
        <f t="shared" si="6"/>
        <v>84</v>
      </c>
      <c r="R29" s="34">
        <v>10</v>
      </c>
      <c r="S29" s="34">
        <v>0</v>
      </c>
      <c r="T29" s="35">
        <f t="shared" si="7"/>
        <v>10</v>
      </c>
      <c r="U29" s="34">
        <v>0</v>
      </c>
      <c r="V29" s="34">
        <v>0</v>
      </c>
      <c r="W29" s="35">
        <f t="shared" si="8"/>
        <v>0</v>
      </c>
      <c r="X29" s="35">
        <f t="shared" si="9"/>
        <v>10</v>
      </c>
      <c r="Y29" s="35">
        <f t="shared" si="10"/>
        <v>0</v>
      </c>
      <c r="Z29" s="974">
        <f t="shared" si="11"/>
        <v>10</v>
      </c>
      <c r="AA29" s="487">
        <f t="shared" si="12"/>
        <v>477.84156697576503</v>
      </c>
      <c r="AB29" s="39">
        <v>164795</v>
      </c>
    </row>
    <row r="30" spans="1:28" s="39" customFormat="1" ht="12.95" customHeight="1">
      <c r="A30" s="33">
        <v>25</v>
      </c>
      <c r="B30" s="115" t="s">
        <v>895</v>
      </c>
      <c r="C30" s="34">
        <v>6851</v>
      </c>
      <c r="D30" s="34">
        <v>194</v>
      </c>
      <c r="E30" s="967">
        <f t="shared" si="0"/>
        <v>7045</v>
      </c>
      <c r="F30" s="34">
        <v>25</v>
      </c>
      <c r="G30" s="34">
        <v>1</v>
      </c>
      <c r="H30" s="957">
        <f t="shared" si="1"/>
        <v>26</v>
      </c>
      <c r="I30" s="34">
        <v>130</v>
      </c>
      <c r="J30" s="34">
        <v>1</v>
      </c>
      <c r="K30" s="35">
        <f t="shared" si="2"/>
        <v>131</v>
      </c>
      <c r="L30" s="34">
        <v>5</v>
      </c>
      <c r="M30" s="34">
        <v>0</v>
      </c>
      <c r="N30" s="35">
        <f t="shared" si="3"/>
        <v>5</v>
      </c>
      <c r="O30" s="35">
        <f t="shared" si="4"/>
        <v>135</v>
      </c>
      <c r="P30" s="35">
        <f t="shared" si="5"/>
        <v>1</v>
      </c>
      <c r="Q30" s="947">
        <f t="shared" si="6"/>
        <v>136</v>
      </c>
      <c r="R30" s="34">
        <v>25</v>
      </c>
      <c r="S30" s="34">
        <v>0</v>
      </c>
      <c r="T30" s="35">
        <f t="shared" si="7"/>
        <v>25</v>
      </c>
      <c r="U30" s="34">
        <v>0</v>
      </c>
      <c r="V30" s="34">
        <v>0</v>
      </c>
      <c r="W30" s="35">
        <f t="shared" si="8"/>
        <v>0</v>
      </c>
      <c r="X30" s="35">
        <f t="shared" si="9"/>
        <v>25</v>
      </c>
      <c r="Y30" s="35">
        <f t="shared" si="10"/>
        <v>0</v>
      </c>
      <c r="Z30" s="974">
        <f t="shared" si="11"/>
        <v>25</v>
      </c>
      <c r="AA30" s="487">
        <f t="shared" si="12"/>
        <v>313.95526439522479</v>
      </c>
      <c r="AB30" s="39">
        <v>357841</v>
      </c>
    </row>
    <row r="31" spans="1:28" s="39" customFormat="1" ht="12.95" customHeight="1">
      <c r="A31" s="33">
        <v>26</v>
      </c>
      <c r="B31" s="115" t="s">
        <v>894</v>
      </c>
      <c r="C31" s="34">
        <v>274</v>
      </c>
      <c r="D31" s="34">
        <v>78</v>
      </c>
      <c r="E31" s="967">
        <f t="shared" si="0"/>
        <v>352</v>
      </c>
      <c r="F31" s="34">
        <v>0</v>
      </c>
      <c r="G31" s="34">
        <v>0</v>
      </c>
      <c r="H31" s="957">
        <f t="shared" si="1"/>
        <v>0</v>
      </c>
      <c r="I31" s="34">
        <v>10</v>
      </c>
      <c r="J31" s="34">
        <v>0</v>
      </c>
      <c r="K31" s="35">
        <f t="shared" si="2"/>
        <v>10</v>
      </c>
      <c r="L31" s="34">
        <v>1</v>
      </c>
      <c r="M31" s="34">
        <v>0</v>
      </c>
      <c r="N31" s="35">
        <f t="shared" si="3"/>
        <v>1</v>
      </c>
      <c r="O31" s="35">
        <f t="shared" si="4"/>
        <v>11</v>
      </c>
      <c r="P31" s="35">
        <f t="shared" si="5"/>
        <v>0</v>
      </c>
      <c r="Q31" s="947">
        <f t="shared" si="6"/>
        <v>11</v>
      </c>
      <c r="R31" s="34">
        <v>0</v>
      </c>
      <c r="S31" s="34">
        <v>0</v>
      </c>
      <c r="T31" s="35">
        <f t="shared" si="7"/>
        <v>0</v>
      </c>
      <c r="U31" s="34">
        <v>0</v>
      </c>
      <c r="V31" s="34">
        <v>0</v>
      </c>
      <c r="W31" s="35">
        <f t="shared" si="8"/>
        <v>0</v>
      </c>
      <c r="X31" s="35">
        <f t="shared" si="9"/>
        <v>0</v>
      </c>
      <c r="Y31" s="35">
        <f t="shared" si="10"/>
        <v>0</v>
      </c>
      <c r="Z31" s="974">
        <f t="shared" si="11"/>
        <v>0</v>
      </c>
      <c r="AA31" s="487">
        <f t="shared" si="12"/>
        <v>168.02815451290962</v>
      </c>
      <c r="AB31" s="39">
        <v>33407</v>
      </c>
    </row>
    <row r="32" spans="1:28" s="39" customFormat="1" ht="12.95" customHeight="1">
      <c r="A32" s="33">
        <v>27</v>
      </c>
      <c r="B32" s="115" t="s">
        <v>893</v>
      </c>
      <c r="C32" s="34">
        <v>1707</v>
      </c>
      <c r="D32" s="34">
        <v>171</v>
      </c>
      <c r="E32" s="967">
        <f t="shared" si="0"/>
        <v>1878</v>
      </c>
      <c r="F32" s="34">
        <v>3</v>
      </c>
      <c r="G32" s="34">
        <v>0</v>
      </c>
      <c r="H32" s="957">
        <f t="shared" si="1"/>
        <v>3</v>
      </c>
      <c r="I32" s="34">
        <v>12</v>
      </c>
      <c r="J32" s="34">
        <v>0</v>
      </c>
      <c r="K32" s="35">
        <f t="shared" si="2"/>
        <v>12</v>
      </c>
      <c r="L32" s="34">
        <v>1</v>
      </c>
      <c r="M32" s="34">
        <v>0</v>
      </c>
      <c r="N32" s="35">
        <f t="shared" si="3"/>
        <v>1</v>
      </c>
      <c r="O32" s="35">
        <f t="shared" si="4"/>
        <v>13</v>
      </c>
      <c r="P32" s="35">
        <f t="shared" si="5"/>
        <v>0</v>
      </c>
      <c r="Q32" s="947">
        <f t="shared" si="6"/>
        <v>13</v>
      </c>
      <c r="R32" s="34">
        <v>2</v>
      </c>
      <c r="S32" s="34">
        <v>0</v>
      </c>
      <c r="T32" s="35">
        <f t="shared" si="7"/>
        <v>2</v>
      </c>
      <c r="U32" s="34">
        <v>0</v>
      </c>
      <c r="V32" s="34">
        <v>0</v>
      </c>
      <c r="W32" s="35">
        <f t="shared" si="8"/>
        <v>0</v>
      </c>
      <c r="X32" s="35">
        <f t="shared" si="9"/>
        <v>2</v>
      </c>
      <c r="Y32" s="35">
        <f t="shared" si="10"/>
        <v>0</v>
      </c>
      <c r="Z32" s="974">
        <f t="shared" si="11"/>
        <v>2</v>
      </c>
      <c r="AA32" s="487">
        <f t="shared" si="12"/>
        <v>302.69172821603269</v>
      </c>
      <c r="AB32" s="39">
        <v>98940</v>
      </c>
    </row>
    <row r="33" spans="1:28" s="39" customFormat="1" ht="12.95" customHeight="1">
      <c r="A33" s="33">
        <v>28</v>
      </c>
      <c r="B33" s="115" t="s">
        <v>892</v>
      </c>
      <c r="C33" s="34">
        <v>2175</v>
      </c>
      <c r="D33" s="34">
        <v>60</v>
      </c>
      <c r="E33" s="967">
        <f t="shared" si="0"/>
        <v>2235</v>
      </c>
      <c r="F33" s="34">
        <v>4</v>
      </c>
      <c r="G33" s="34">
        <v>0</v>
      </c>
      <c r="H33" s="957">
        <f t="shared" si="1"/>
        <v>4</v>
      </c>
      <c r="I33" s="34">
        <v>32</v>
      </c>
      <c r="J33" s="34">
        <v>1</v>
      </c>
      <c r="K33" s="35">
        <f t="shared" si="2"/>
        <v>33</v>
      </c>
      <c r="L33" s="34">
        <v>1</v>
      </c>
      <c r="M33" s="34">
        <v>0</v>
      </c>
      <c r="N33" s="35">
        <f t="shared" si="3"/>
        <v>1</v>
      </c>
      <c r="O33" s="35">
        <f t="shared" si="4"/>
        <v>33</v>
      </c>
      <c r="P33" s="35">
        <f t="shared" si="5"/>
        <v>1</v>
      </c>
      <c r="Q33" s="947">
        <f t="shared" si="6"/>
        <v>34</v>
      </c>
      <c r="R33" s="34">
        <v>8</v>
      </c>
      <c r="S33" s="34">
        <v>0</v>
      </c>
      <c r="T33" s="35">
        <f t="shared" si="7"/>
        <v>8</v>
      </c>
      <c r="U33" s="34">
        <v>0</v>
      </c>
      <c r="V33" s="34">
        <v>0</v>
      </c>
      <c r="W33" s="35">
        <f t="shared" si="8"/>
        <v>0</v>
      </c>
      <c r="X33" s="35">
        <f t="shared" si="9"/>
        <v>8</v>
      </c>
      <c r="Y33" s="35">
        <f t="shared" si="10"/>
        <v>0</v>
      </c>
      <c r="Z33" s="974">
        <f t="shared" si="11"/>
        <v>8</v>
      </c>
      <c r="AA33" s="487">
        <f t="shared" si="12"/>
        <v>226.59222443276721</v>
      </c>
      <c r="AB33" s="39">
        <v>157293</v>
      </c>
    </row>
    <row r="34" spans="1:28" s="39" customFormat="1" ht="12.95" customHeight="1">
      <c r="A34" s="33">
        <v>29</v>
      </c>
      <c r="B34" s="115" t="s">
        <v>891</v>
      </c>
      <c r="C34" s="34">
        <v>1727</v>
      </c>
      <c r="D34" s="34">
        <v>69</v>
      </c>
      <c r="E34" s="967">
        <f t="shared" si="0"/>
        <v>1796</v>
      </c>
      <c r="F34" s="34">
        <v>0</v>
      </c>
      <c r="G34" s="34">
        <v>0</v>
      </c>
      <c r="H34" s="957">
        <f t="shared" si="1"/>
        <v>0</v>
      </c>
      <c r="I34" s="34">
        <v>15</v>
      </c>
      <c r="J34" s="34">
        <v>0</v>
      </c>
      <c r="K34" s="35">
        <f t="shared" si="2"/>
        <v>15</v>
      </c>
      <c r="L34" s="34">
        <v>0</v>
      </c>
      <c r="M34" s="34">
        <v>0</v>
      </c>
      <c r="N34" s="35">
        <f t="shared" si="3"/>
        <v>0</v>
      </c>
      <c r="O34" s="35">
        <f t="shared" si="4"/>
        <v>15</v>
      </c>
      <c r="P34" s="35">
        <f t="shared" si="5"/>
        <v>0</v>
      </c>
      <c r="Q34" s="947">
        <f t="shared" si="6"/>
        <v>15</v>
      </c>
      <c r="R34" s="34">
        <v>0</v>
      </c>
      <c r="S34" s="34">
        <v>0</v>
      </c>
      <c r="T34" s="35">
        <f t="shared" si="7"/>
        <v>0</v>
      </c>
      <c r="U34" s="34">
        <v>0</v>
      </c>
      <c r="V34" s="34">
        <v>0</v>
      </c>
      <c r="W34" s="35">
        <f t="shared" si="8"/>
        <v>0</v>
      </c>
      <c r="X34" s="35">
        <f t="shared" si="9"/>
        <v>0</v>
      </c>
      <c r="Y34" s="35">
        <f t="shared" si="10"/>
        <v>0</v>
      </c>
      <c r="Z34" s="974">
        <f t="shared" si="11"/>
        <v>0</v>
      </c>
      <c r="AA34" s="487">
        <f t="shared" si="12"/>
        <v>229.62503994673628</v>
      </c>
      <c r="AB34" s="39">
        <v>124728</v>
      </c>
    </row>
    <row r="35" spans="1:28" s="39" customFormat="1" ht="12.95" customHeight="1">
      <c r="A35" s="33">
        <v>30</v>
      </c>
      <c r="B35" s="115" t="s">
        <v>890</v>
      </c>
      <c r="C35" s="34">
        <v>436</v>
      </c>
      <c r="D35" s="34">
        <v>3</v>
      </c>
      <c r="E35" s="967">
        <f t="shared" si="0"/>
        <v>439</v>
      </c>
      <c r="F35" s="34">
        <v>1</v>
      </c>
      <c r="G35" s="34">
        <v>0</v>
      </c>
      <c r="H35" s="957">
        <f t="shared" si="1"/>
        <v>1</v>
      </c>
      <c r="I35" s="34">
        <v>13</v>
      </c>
      <c r="J35" s="34">
        <v>0</v>
      </c>
      <c r="K35" s="35">
        <f t="shared" si="2"/>
        <v>13</v>
      </c>
      <c r="L35" s="34">
        <v>1</v>
      </c>
      <c r="M35" s="34">
        <v>0</v>
      </c>
      <c r="N35" s="35">
        <f t="shared" si="3"/>
        <v>1</v>
      </c>
      <c r="O35" s="35">
        <f t="shared" si="4"/>
        <v>14</v>
      </c>
      <c r="P35" s="35">
        <f t="shared" si="5"/>
        <v>0</v>
      </c>
      <c r="Q35" s="947">
        <f t="shared" si="6"/>
        <v>14</v>
      </c>
      <c r="R35" s="34">
        <v>3</v>
      </c>
      <c r="S35" s="34">
        <v>0</v>
      </c>
      <c r="T35" s="35">
        <f t="shared" si="7"/>
        <v>3</v>
      </c>
      <c r="U35" s="34">
        <v>0</v>
      </c>
      <c r="V35" s="34">
        <v>0</v>
      </c>
      <c r="W35" s="35">
        <f t="shared" si="8"/>
        <v>0</v>
      </c>
      <c r="X35" s="35">
        <f t="shared" si="9"/>
        <v>3</v>
      </c>
      <c r="Y35" s="35">
        <f t="shared" si="10"/>
        <v>0</v>
      </c>
      <c r="Z35" s="974">
        <f t="shared" si="11"/>
        <v>3</v>
      </c>
      <c r="AA35" s="487">
        <f t="shared" si="12"/>
        <v>173.20745151236389</v>
      </c>
      <c r="AB35" s="39">
        <v>40418</v>
      </c>
    </row>
    <row r="36" spans="1:28" s="39" customFormat="1" ht="12.95" customHeight="1">
      <c r="A36" s="33">
        <v>31</v>
      </c>
      <c r="B36" s="115" t="s">
        <v>889</v>
      </c>
      <c r="C36" s="34">
        <v>1553</v>
      </c>
      <c r="D36" s="34">
        <v>35</v>
      </c>
      <c r="E36" s="967">
        <f t="shared" si="0"/>
        <v>1588</v>
      </c>
      <c r="F36" s="34">
        <v>0</v>
      </c>
      <c r="G36" s="34">
        <v>0</v>
      </c>
      <c r="H36" s="957">
        <f t="shared" si="1"/>
        <v>0</v>
      </c>
      <c r="I36" s="34">
        <v>47</v>
      </c>
      <c r="J36" s="34">
        <v>0</v>
      </c>
      <c r="K36" s="35">
        <f t="shared" si="2"/>
        <v>47</v>
      </c>
      <c r="L36" s="34">
        <v>0</v>
      </c>
      <c r="M36" s="34">
        <v>0</v>
      </c>
      <c r="N36" s="35">
        <f t="shared" si="3"/>
        <v>0</v>
      </c>
      <c r="O36" s="35">
        <f t="shared" si="4"/>
        <v>47</v>
      </c>
      <c r="P36" s="35">
        <f t="shared" si="5"/>
        <v>0</v>
      </c>
      <c r="Q36" s="947">
        <f t="shared" si="6"/>
        <v>47</v>
      </c>
      <c r="R36" s="34">
        <v>4</v>
      </c>
      <c r="S36" s="34">
        <v>0</v>
      </c>
      <c r="T36" s="35">
        <f t="shared" si="7"/>
        <v>4</v>
      </c>
      <c r="U36" s="34">
        <v>0</v>
      </c>
      <c r="V36" s="34">
        <v>0</v>
      </c>
      <c r="W36" s="35">
        <f t="shared" si="8"/>
        <v>0</v>
      </c>
      <c r="X36" s="35">
        <f t="shared" si="9"/>
        <v>4</v>
      </c>
      <c r="Y36" s="35">
        <f t="shared" si="10"/>
        <v>0</v>
      </c>
      <c r="Z36" s="974">
        <f t="shared" si="11"/>
        <v>4</v>
      </c>
      <c r="AA36" s="487">
        <f t="shared" si="12"/>
        <v>181.09579935291652</v>
      </c>
      <c r="AB36" s="39">
        <v>139836</v>
      </c>
    </row>
    <row r="37" spans="1:28" s="39" customFormat="1" ht="12.95" customHeight="1">
      <c r="A37" s="33">
        <v>32</v>
      </c>
      <c r="B37" s="115" t="s">
        <v>888</v>
      </c>
      <c r="C37" s="34">
        <v>90</v>
      </c>
      <c r="D37" s="34">
        <v>19</v>
      </c>
      <c r="E37" s="967">
        <f t="shared" si="0"/>
        <v>109</v>
      </c>
      <c r="F37" s="34">
        <v>7</v>
      </c>
      <c r="G37" s="34">
        <v>0</v>
      </c>
      <c r="H37" s="957">
        <f t="shared" si="1"/>
        <v>7</v>
      </c>
      <c r="I37" s="34">
        <v>2</v>
      </c>
      <c r="J37" s="34">
        <v>0</v>
      </c>
      <c r="K37" s="35">
        <f t="shared" si="2"/>
        <v>2</v>
      </c>
      <c r="L37" s="34">
        <v>6</v>
      </c>
      <c r="M37" s="34">
        <v>0</v>
      </c>
      <c r="N37" s="35">
        <f t="shared" si="3"/>
        <v>6</v>
      </c>
      <c r="O37" s="35">
        <f t="shared" si="4"/>
        <v>8</v>
      </c>
      <c r="P37" s="35">
        <f t="shared" si="5"/>
        <v>0</v>
      </c>
      <c r="Q37" s="947">
        <f t="shared" si="6"/>
        <v>8</v>
      </c>
      <c r="R37" s="34">
        <v>0</v>
      </c>
      <c r="S37" s="34">
        <v>0</v>
      </c>
      <c r="T37" s="35">
        <f t="shared" si="7"/>
        <v>0</v>
      </c>
      <c r="U37" s="34">
        <v>0</v>
      </c>
      <c r="V37" s="34">
        <v>0</v>
      </c>
      <c r="W37" s="35">
        <f t="shared" si="8"/>
        <v>0</v>
      </c>
      <c r="X37" s="35">
        <f t="shared" si="9"/>
        <v>0</v>
      </c>
      <c r="Y37" s="35">
        <f t="shared" si="10"/>
        <v>0</v>
      </c>
      <c r="Z37" s="974">
        <f t="shared" si="11"/>
        <v>0</v>
      </c>
      <c r="AA37" s="487">
        <f t="shared" si="12"/>
        <v>41.548295780601642</v>
      </c>
      <c r="AB37" s="39">
        <v>41836</v>
      </c>
    </row>
    <row r="38" spans="1:28" s="39" customFormat="1" ht="12.95" customHeight="1">
      <c r="A38" s="33">
        <v>33</v>
      </c>
      <c r="B38" s="115" t="s">
        <v>887</v>
      </c>
      <c r="C38" s="34">
        <v>1027</v>
      </c>
      <c r="D38" s="34">
        <v>18</v>
      </c>
      <c r="E38" s="967">
        <f t="shared" si="0"/>
        <v>1045</v>
      </c>
      <c r="F38" s="34">
        <v>8</v>
      </c>
      <c r="G38" s="34">
        <v>0</v>
      </c>
      <c r="H38" s="957">
        <f t="shared" si="1"/>
        <v>8</v>
      </c>
      <c r="I38" s="34">
        <v>25</v>
      </c>
      <c r="J38" s="34">
        <v>0</v>
      </c>
      <c r="K38" s="35">
        <f t="shared" si="2"/>
        <v>25</v>
      </c>
      <c r="L38" s="34">
        <v>3</v>
      </c>
      <c r="M38" s="34">
        <v>0</v>
      </c>
      <c r="N38" s="35">
        <f t="shared" si="3"/>
        <v>3</v>
      </c>
      <c r="O38" s="35">
        <f t="shared" si="4"/>
        <v>28</v>
      </c>
      <c r="P38" s="35">
        <f t="shared" si="5"/>
        <v>0</v>
      </c>
      <c r="Q38" s="947">
        <f t="shared" si="6"/>
        <v>28</v>
      </c>
      <c r="R38" s="34">
        <v>14</v>
      </c>
      <c r="S38" s="34">
        <v>0</v>
      </c>
      <c r="T38" s="35">
        <f t="shared" si="7"/>
        <v>14</v>
      </c>
      <c r="U38" s="34">
        <v>0</v>
      </c>
      <c r="V38" s="34">
        <v>0</v>
      </c>
      <c r="W38" s="35">
        <f t="shared" si="8"/>
        <v>0</v>
      </c>
      <c r="X38" s="35">
        <f t="shared" si="9"/>
        <v>14</v>
      </c>
      <c r="Y38" s="35">
        <f t="shared" si="10"/>
        <v>0</v>
      </c>
      <c r="Z38" s="974">
        <f t="shared" si="11"/>
        <v>14</v>
      </c>
      <c r="AA38" s="487">
        <f t="shared" si="12"/>
        <v>107.34275621276339</v>
      </c>
      <c r="AB38" s="39">
        <v>155246</v>
      </c>
    </row>
    <row r="39" spans="1:28" s="39" customFormat="1" ht="12.95" customHeight="1">
      <c r="A39" s="33">
        <v>35</v>
      </c>
      <c r="B39" s="115" t="s">
        <v>886</v>
      </c>
      <c r="C39" s="34">
        <v>312</v>
      </c>
      <c r="D39" s="34">
        <v>13</v>
      </c>
      <c r="E39" s="967">
        <f t="shared" si="0"/>
        <v>325</v>
      </c>
      <c r="F39" s="34">
        <v>0</v>
      </c>
      <c r="G39" s="34">
        <v>0</v>
      </c>
      <c r="H39" s="957">
        <f t="shared" si="1"/>
        <v>0</v>
      </c>
      <c r="I39" s="34">
        <v>28</v>
      </c>
      <c r="J39" s="34">
        <v>1</v>
      </c>
      <c r="K39" s="35">
        <f t="shared" si="2"/>
        <v>29</v>
      </c>
      <c r="L39" s="34">
        <v>1</v>
      </c>
      <c r="M39" s="34">
        <v>0</v>
      </c>
      <c r="N39" s="35">
        <f t="shared" si="3"/>
        <v>1</v>
      </c>
      <c r="O39" s="35">
        <f t="shared" si="4"/>
        <v>29</v>
      </c>
      <c r="P39" s="35">
        <f t="shared" si="5"/>
        <v>1</v>
      </c>
      <c r="Q39" s="947">
        <f t="shared" si="6"/>
        <v>30</v>
      </c>
      <c r="R39" s="34">
        <v>6</v>
      </c>
      <c r="S39" s="34">
        <v>0</v>
      </c>
      <c r="T39" s="35">
        <f t="shared" si="7"/>
        <v>6</v>
      </c>
      <c r="U39" s="34">
        <v>0</v>
      </c>
      <c r="V39" s="34">
        <v>0</v>
      </c>
      <c r="W39" s="35">
        <f t="shared" si="8"/>
        <v>0</v>
      </c>
      <c r="X39" s="35">
        <f t="shared" si="9"/>
        <v>6</v>
      </c>
      <c r="Y39" s="35">
        <f t="shared" si="10"/>
        <v>0</v>
      </c>
      <c r="Z39" s="974">
        <f t="shared" si="11"/>
        <v>6</v>
      </c>
      <c r="AA39" s="487">
        <f t="shared" si="12"/>
        <v>51.335700615634913</v>
      </c>
      <c r="AB39" s="39">
        <v>100958</v>
      </c>
    </row>
    <row r="40" spans="1:28" s="39" customFormat="1" ht="12.95" customHeight="1">
      <c r="A40" s="33">
        <v>36</v>
      </c>
      <c r="B40" s="115" t="s">
        <v>885</v>
      </c>
      <c r="C40" s="34">
        <v>67</v>
      </c>
      <c r="D40" s="34">
        <v>1</v>
      </c>
      <c r="E40" s="967">
        <f t="shared" si="0"/>
        <v>68</v>
      </c>
      <c r="F40" s="34">
        <v>0</v>
      </c>
      <c r="G40" s="34">
        <v>0</v>
      </c>
      <c r="H40" s="957">
        <f t="shared" si="1"/>
        <v>0</v>
      </c>
      <c r="I40" s="34">
        <v>9</v>
      </c>
      <c r="J40" s="34">
        <v>0</v>
      </c>
      <c r="K40" s="35">
        <f t="shared" si="2"/>
        <v>9</v>
      </c>
      <c r="L40" s="34">
        <v>0</v>
      </c>
      <c r="M40" s="34">
        <v>0</v>
      </c>
      <c r="N40" s="35">
        <f t="shared" si="3"/>
        <v>0</v>
      </c>
      <c r="O40" s="35">
        <f t="shared" si="4"/>
        <v>9</v>
      </c>
      <c r="P40" s="35">
        <f t="shared" si="5"/>
        <v>0</v>
      </c>
      <c r="Q40" s="947">
        <f t="shared" si="6"/>
        <v>9</v>
      </c>
      <c r="R40" s="34">
        <v>0</v>
      </c>
      <c r="S40" s="34">
        <v>0</v>
      </c>
      <c r="T40" s="35">
        <f t="shared" si="7"/>
        <v>0</v>
      </c>
      <c r="U40" s="34">
        <v>0</v>
      </c>
      <c r="V40" s="34">
        <v>0</v>
      </c>
      <c r="W40" s="35">
        <f t="shared" si="8"/>
        <v>0</v>
      </c>
      <c r="X40" s="35">
        <f t="shared" si="9"/>
        <v>0</v>
      </c>
      <c r="Y40" s="35">
        <f t="shared" si="10"/>
        <v>0</v>
      </c>
      <c r="Z40" s="974">
        <f t="shared" si="11"/>
        <v>0</v>
      </c>
      <c r="AA40" s="487">
        <f t="shared" si="12"/>
        <v>67.391131605765736</v>
      </c>
      <c r="AB40" s="39">
        <v>16091</v>
      </c>
    </row>
    <row r="41" spans="1:28" s="39" customFormat="1" ht="12.95" customHeight="1">
      <c r="A41" s="33">
        <v>37</v>
      </c>
      <c r="B41" s="115" t="s">
        <v>884</v>
      </c>
      <c r="C41" s="34">
        <v>10</v>
      </c>
      <c r="D41" s="34">
        <v>0</v>
      </c>
      <c r="E41" s="967">
        <f t="shared" si="0"/>
        <v>10</v>
      </c>
      <c r="F41" s="34">
        <v>0</v>
      </c>
      <c r="G41" s="34">
        <v>0</v>
      </c>
      <c r="H41" s="957">
        <f t="shared" si="1"/>
        <v>0</v>
      </c>
      <c r="I41" s="34">
        <v>2</v>
      </c>
      <c r="J41" s="34">
        <v>0</v>
      </c>
      <c r="K41" s="35">
        <f t="shared" si="2"/>
        <v>2</v>
      </c>
      <c r="L41" s="34">
        <v>0</v>
      </c>
      <c r="M41" s="34">
        <v>0</v>
      </c>
      <c r="N41" s="35">
        <f t="shared" si="3"/>
        <v>0</v>
      </c>
      <c r="O41" s="35">
        <f t="shared" si="4"/>
        <v>2</v>
      </c>
      <c r="P41" s="35">
        <f t="shared" si="5"/>
        <v>0</v>
      </c>
      <c r="Q41" s="947">
        <f t="shared" si="6"/>
        <v>2</v>
      </c>
      <c r="R41" s="34">
        <v>0</v>
      </c>
      <c r="S41" s="34">
        <v>0</v>
      </c>
      <c r="T41" s="35">
        <f t="shared" si="7"/>
        <v>0</v>
      </c>
      <c r="U41" s="34">
        <v>0</v>
      </c>
      <c r="V41" s="34">
        <v>0</v>
      </c>
      <c r="W41" s="35">
        <f t="shared" si="8"/>
        <v>0</v>
      </c>
      <c r="X41" s="35">
        <f t="shared" si="9"/>
        <v>0</v>
      </c>
      <c r="Y41" s="35">
        <f t="shared" si="10"/>
        <v>0</v>
      </c>
      <c r="Z41" s="974">
        <f t="shared" si="11"/>
        <v>0</v>
      </c>
      <c r="AA41" s="487">
        <f t="shared" si="12"/>
        <v>40.198946405951162</v>
      </c>
      <c r="AB41" s="39">
        <v>3967</v>
      </c>
    </row>
    <row r="42" spans="1:28" s="39" customFormat="1" ht="12.95" customHeight="1">
      <c r="A42" s="33">
        <v>38</v>
      </c>
      <c r="B42" s="115" t="s">
        <v>883</v>
      </c>
      <c r="C42" s="34">
        <v>285</v>
      </c>
      <c r="D42" s="34">
        <v>9</v>
      </c>
      <c r="E42" s="967">
        <f t="shared" si="0"/>
        <v>294</v>
      </c>
      <c r="F42" s="34">
        <v>4</v>
      </c>
      <c r="G42" s="34">
        <v>0</v>
      </c>
      <c r="H42" s="957">
        <f t="shared" si="1"/>
        <v>4</v>
      </c>
      <c r="I42" s="34">
        <v>24</v>
      </c>
      <c r="J42" s="34">
        <v>0</v>
      </c>
      <c r="K42" s="35">
        <f t="shared" si="2"/>
        <v>24</v>
      </c>
      <c r="L42" s="34">
        <v>0</v>
      </c>
      <c r="M42" s="34">
        <v>1</v>
      </c>
      <c r="N42" s="35">
        <f t="shared" si="3"/>
        <v>1</v>
      </c>
      <c r="O42" s="35">
        <f t="shared" si="4"/>
        <v>24</v>
      </c>
      <c r="P42" s="35">
        <f t="shared" si="5"/>
        <v>1</v>
      </c>
      <c r="Q42" s="947">
        <f t="shared" si="6"/>
        <v>25</v>
      </c>
      <c r="R42" s="34">
        <v>11</v>
      </c>
      <c r="S42" s="34">
        <v>0</v>
      </c>
      <c r="T42" s="35">
        <f t="shared" si="7"/>
        <v>11</v>
      </c>
      <c r="U42" s="34">
        <v>0</v>
      </c>
      <c r="V42" s="34">
        <v>0</v>
      </c>
      <c r="W42" s="35">
        <f t="shared" si="8"/>
        <v>0</v>
      </c>
      <c r="X42" s="35">
        <f t="shared" si="9"/>
        <v>11</v>
      </c>
      <c r="Y42" s="35">
        <f t="shared" si="10"/>
        <v>0</v>
      </c>
      <c r="Z42" s="974">
        <f t="shared" si="11"/>
        <v>11</v>
      </c>
      <c r="AA42" s="487">
        <f t="shared" si="12"/>
        <v>92.196866977440479</v>
      </c>
      <c r="AB42" s="39">
        <v>50852</v>
      </c>
    </row>
    <row r="43" spans="1:28" s="39" customFormat="1" ht="12.95" customHeight="1">
      <c r="A43" s="33">
        <v>39</v>
      </c>
      <c r="B43" s="115" t="s">
        <v>882</v>
      </c>
      <c r="C43" s="34">
        <v>11</v>
      </c>
      <c r="D43" s="34">
        <v>0</v>
      </c>
      <c r="E43" s="967">
        <f t="shared" si="0"/>
        <v>11</v>
      </c>
      <c r="F43" s="34">
        <v>0</v>
      </c>
      <c r="G43" s="34">
        <v>0</v>
      </c>
      <c r="H43" s="957">
        <f t="shared" si="1"/>
        <v>0</v>
      </c>
      <c r="I43" s="34">
        <v>4</v>
      </c>
      <c r="J43" s="34">
        <v>0</v>
      </c>
      <c r="K43" s="35">
        <f t="shared" si="2"/>
        <v>4</v>
      </c>
      <c r="L43" s="34">
        <v>0</v>
      </c>
      <c r="M43" s="34">
        <v>0</v>
      </c>
      <c r="N43" s="35">
        <f t="shared" si="3"/>
        <v>0</v>
      </c>
      <c r="O43" s="35">
        <f t="shared" si="4"/>
        <v>4</v>
      </c>
      <c r="P43" s="35">
        <f t="shared" si="5"/>
        <v>0</v>
      </c>
      <c r="Q43" s="947">
        <f t="shared" si="6"/>
        <v>4</v>
      </c>
      <c r="R43" s="34">
        <v>0</v>
      </c>
      <c r="S43" s="34">
        <v>0</v>
      </c>
      <c r="T43" s="35">
        <f t="shared" si="7"/>
        <v>0</v>
      </c>
      <c r="U43" s="34">
        <v>0</v>
      </c>
      <c r="V43" s="34">
        <v>0</v>
      </c>
      <c r="W43" s="35">
        <f t="shared" si="8"/>
        <v>0</v>
      </c>
      <c r="X43" s="35">
        <f t="shared" si="9"/>
        <v>0</v>
      </c>
      <c r="Y43" s="35">
        <f t="shared" si="10"/>
        <v>0</v>
      </c>
      <c r="Z43" s="974">
        <f t="shared" si="11"/>
        <v>0</v>
      </c>
      <c r="AA43" s="487">
        <f t="shared" si="12"/>
        <v>74.265936677243488</v>
      </c>
      <c r="AB43" s="39">
        <v>2362</v>
      </c>
    </row>
    <row r="44" spans="1:28" s="39" customFormat="1" ht="12.95" customHeight="1">
      <c r="A44" s="33">
        <v>41</v>
      </c>
      <c r="B44" s="115" t="s">
        <v>881</v>
      </c>
      <c r="C44" s="34">
        <v>4467</v>
      </c>
      <c r="D44" s="34">
        <v>44</v>
      </c>
      <c r="E44" s="967">
        <f t="shared" si="0"/>
        <v>4511</v>
      </c>
      <c r="F44" s="34">
        <v>5</v>
      </c>
      <c r="G44" s="34">
        <v>0</v>
      </c>
      <c r="H44" s="957">
        <f t="shared" si="1"/>
        <v>5</v>
      </c>
      <c r="I44" s="34">
        <v>281</v>
      </c>
      <c r="J44" s="34">
        <v>0</v>
      </c>
      <c r="K44" s="35">
        <f t="shared" si="2"/>
        <v>281</v>
      </c>
      <c r="L44" s="34">
        <v>3</v>
      </c>
      <c r="M44" s="34">
        <v>0</v>
      </c>
      <c r="N44" s="35">
        <f t="shared" si="3"/>
        <v>3</v>
      </c>
      <c r="O44" s="35">
        <f t="shared" si="4"/>
        <v>284</v>
      </c>
      <c r="P44" s="35">
        <f t="shared" si="5"/>
        <v>0</v>
      </c>
      <c r="Q44" s="947">
        <f t="shared" si="6"/>
        <v>284</v>
      </c>
      <c r="R44" s="34">
        <v>126</v>
      </c>
      <c r="S44" s="34">
        <v>1</v>
      </c>
      <c r="T44" s="35">
        <f t="shared" si="7"/>
        <v>127</v>
      </c>
      <c r="U44" s="34">
        <v>0</v>
      </c>
      <c r="V44" s="34">
        <v>0</v>
      </c>
      <c r="W44" s="35">
        <f t="shared" si="8"/>
        <v>0</v>
      </c>
      <c r="X44" s="35">
        <f t="shared" si="9"/>
        <v>126</v>
      </c>
      <c r="Y44" s="35">
        <f t="shared" si="10"/>
        <v>1</v>
      </c>
      <c r="Z44" s="974">
        <f t="shared" si="11"/>
        <v>127</v>
      </c>
      <c r="AA44" s="487">
        <f t="shared" si="12"/>
        <v>70.084034047049698</v>
      </c>
      <c r="AB44" s="39">
        <v>1026433</v>
      </c>
    </row>
    <row r="45" spans="1:28" s="39" customFormat="1" ht="12.95" customHeight="1">
      <c r="A45" s="33">
        <v>42</v>
      </c>
      <c r="B45" s="115" t="s">
        <v>880</v>
      </c>
      <c r="C45" s="34">
        <v>1936</v>
      </c>
      <c r="D45" s="34">
        <v>12</v>
      </c>
      <c r="E45" s="967">
        <f t="shared" si="0"/>
        <v>1948</v>
      </c>
      <c r="F45" s="34">
        <v>10</v>
      </c>
      <c r="G45" s="34">
        <v>0</v>
      </c>
      <c r="H45" s="957">
        <f t="shared" si="1"/>
        <v>10</v>
      </c>
      <c r="I45" s="34">
        <v>101</v>
      </c>
      <c r="J45" s="34">
        <v>0</v>
      </c>
      <c r="K45" s="35">
        <f t="shared" si="2"/>
        <v>101</v>
      </c>
      <c r="L45" s="34">
        <v>2</v>
      </c>
      <c r="M45" s="34">
        <v>0</v>
      </c>
      <c r="N45" s="35">
        <f t="shared" si="3"/>
        <v>2</v>
      </c>
      <c r="O45" s="35">
        <f t="shared" si="4"/>
        <v>103</v>
      </c>
      <c r="P45" s="35">
        <f t="shared" si="5"/>
        <v>0</v>
      </c>
      <c r="Q45" s="947">
        <f t="shared" si="6"/>
        <v>103</v>
      </c>
      <c r="R45" s="34">
        <v>66</v>
      </c>
      <c r="S45" s="34">
        <v>0</v>
      </c>
      <c r="T45" s="35">
        <f t="shared" si="7"/>
        <v>66</v>
      </c>
      <c r="U45" s="34">
        <v>0</v>
      </c>
      <c r="V45" s="34">
        <v>0</v>
      </c>
      <c r="W45" s="35">
        <f t="shared" si="8"/>
        <v>0</v>
      </c>
      <c r="X45" s="35">
        <f t="shared" si="9"/>
        <v>66</v>
      </c>
      <c r="Y45" s="35">
        <f t="shared" si="10"/>
        <v>0</v>
      </c>
      <c r="Z45" s="974">
        <f t="shared" si="11"/>
        <v>66</v>
      </c>
      <c r="AA45" s="487">
        <f t="shared" si="12"/>
        <v>98.647541742560875</v>
      </c>
      <c r="AB45" s="39">
        <v>314905</v>
      </c>
    </row>
    <row r="46" spans="1:28" s="39" customFormat="1" ht="12.95" customHeight="1">
      <c r="A46" s="33">
        <v>43</v>
      </c>
      <c r="B46" s="115" t="s">
        <v>879</v>
      </c>
      <c r="C46" s="34">
        <v>2705</v>
      </c>
      <c r="D46" s="34">
        <v>45</v>
      </c>
      <c r="E46" s="967">
        <f t="shared" si="0"/>
        <v>2750</v>
      </c>
      <c r="F46" s="34">
        <v>15</v>
      </c>
      <c r="G46" s="34">
        <v>0</v>
      </c>
      <c r="H46" s="957">
        <f t="shared" si="1"/>
        <v>15</v>
      </c>
      <c r="I46" s="34">
        <v>181</v>
      </c>
      <c r="J46" s="34">
        <v>0</v>
      </c>
      <c r="K46" s="35">
        <f t="shared" si="2"/>
        <v>181</v>
      </c>
      <c r="L46" s="34">
        <v>0</v>
      </c>
      <c r="M46" s="34">
        <v>0</v>
      </c>
      <c r="N46" s="35">
        <f t="shared" si="3"/>
        <v>0</v>
      </c>
      <c r="O46" s="35">
        <f t="shared" si="4"/>
        <v>181</v>
      </c>
      <c r="P46" s="35">
        <f t="shared" si="5"/>
        <v>0</v>
      </c>
      <c r="Q46" s="947">
        <f t="shared" si="6"/>
        <v>181</v>
      </c>
      <c r="R46" s="34">
        <v>63</v>
      </c>
      <c r="S46" s="34">
        <v>0</v>
      </c>
      <c r="T46" s="35">
        <f t="shared" si="7"/>
        <v>63</v>
      </c>
      <c r="U46" s="34">
        <v>0</v>
      </c>
      <c r="V46" s="34">
        <v>0</v>
      </c>
      <c r="W46" s="35">
        <f t="shared" si="8"/>
        <v>0</v>
      </c>
      <c r="X46" s="35">
        <f t="shared" si="9"/>
        <v>63</v>
      </c>
      <c r="Y46" s="35">
        <f t="shared" si="10"/>
        <v>0</v>
      </c>
      <c r="Z46" s="974">
        <f t="shared" si="11"/>
        <v>63</v>
      </c>
      <c r="AA46" s="487">
        <f t="shared" si="12"/>
        <v>97.855926506390233</v>
      </c>
      <c r="AB46" s="39">
        <v>448149</v>
      </c>
    </row>
    <row r="47" spans="1:28" s="39" customFormat="1" ht="12.95" customHeight="1">
      <c r="A47" s="33">
        <v>45</v>
      </c>
      <c r="B47" s="115" t="s">
        <v>878</v>
      </c>
      <c r="C47" s="34">
        <v>261</v>
      </c>
      <c r="D47" s="34">
        <v>9</v>
      </c>
      <c r="E47" s="967">
        <f t="shared" si="0"/>
        <v>270</v>
      </c>
      <c r="F47" s="34">
        <v>0</v>
      </c>
      <c r="G47" s="34">
        <v>0</v>
      </c>
      <c r="H47" s="957">
        <f t="shared" si="1"/>
        <v>0</v>
      </c>
      <c r="I47" s="34">
        <v>4</v>
      </c>
      <c r="J47" s="34">
        <v>0</v>
      </c>
      <c r="K47" s="35">
        <f t="shared" si="2"/>
        <v>4</v>
      </c>
      <c r="L47" s="34">
        <v>1</v>
      </c>
      <c r="M47" s="34">
        <v>0</v>
      </c>
      <c r="N47" s="35">
        <f t="shared" si="3"/>
        <v>1</v>
      </c>
      <c r="O47" s="35">
        <f t="shared" si="4"/>
        <v>5</v>
      </c>
      <c r="P47" s="35">
        <f t="shared" si="5"/>
        <v>0</v>
      </c>
      <c r="Q47" s="947">
        <f t="shared" si="6"/>
        <v>5</v>
      </c>
      <c r="R47" s="34">
        <v>9</v>
      </c>
      <c r="S47" s="34">
        <v>0</v>
      </c>
      <c r="T47" s="35">
        <f t="shared" si="7"/>
        <v>9</v>
      </c>
      <c r="U47" s="34">
        <v>0</v>
      </c>
      <c r="V47" s="34">
        <v>0</v>
      </c>
      <c r="W47" s="35">
        <f t="shared" si="8"/>
        <v>0</v>
      </c>
      <c r="X47" s="35">
        <f t="shared" si="9"/>
        <v>9</v>
      </c>
      <c r="Y47" s="35">
        <f t="shared" si="10"/>
        <v>0</v>
      </c>
      <c r="Z47" s="974">
        <f t="shared" si="11"/>
        <v>9</v>
      </c>
      <c r="AA47" s="487">
        <f t="shared" si="12"/>
        <v>32.472087774857641</v>
      </c>
      <c r="AB47" s="39">
        <v>132596</v>
      </c>
    </row>
    <row r="48" spans="1:28" s="39" customFormat="1" ht="12.95" customHeight="1">
      <c r="A48" s="33">
        <v>46</v>
      </c>
      <c r="B48" s="115" t="s">
        <v>877</v>
      </c>
      <c r="C48" s="34">
        <v>1027</v>
      </c>
      <c r="D48" s="34">
        <v>86</v>
      </c>
      <c r="E48" s="967">
        <f t="shared" si="0"/>
        <v>1113</v>
      </c>
      <c r="F48" s="34">
        <v>4</v>
      </c>
      <c r="G48" s="34">
        <v>0</v>
      </c>
      <c r="H48" s="957">
        <f t="shared" si="1"/>
        <v>4</v>
      </c>
      <c r="I48" s="34">
        <v>27</v>
      </c>
      <c r="J48" s="34">
        <v>2</v>
      </c>
      <c r="K48" s="35">
        <f t="shared" si="2"/>
        <v>29</v>
      </c>
      <c r="L48" s="34">
        <v>1</v>
      </c>
      <c r="M48" s="34">
        <v>0</v>
      </c>
      <c r="N48" s="35">
        <f t="shared" si="3"/>
        <v>1</v>
      </c>
      <c r="O48" s="35">
        <f t="shared" si="4"/>
        <v>28</v>
      </c>
      <c r="P48" s="35">
        <f t="shared" si="5"/>
        <v>2</v>
      </c>
      <c r="Q48" s="947">
        <f t="shared" si="6"/>
        <v>30</v>
      </c>
      <c r="R48" s="34">
        <v>23</v>
      </c>
      <c r="S48" s="34">
        <v>0</v>
      </c>
      <c r="T48" s="35">
        <f t="shared" si="7"/>
        <v>23</v>
      </c>
      <c r="U48" s="34">
        <v>0</v>
      </c>
      <c r="V48" s="34">
        <v>0</v>
      </c>
      <c r="W48" s="35">
        <f t="shared" si="8"/>
        <v>0</v>
      </c>
      <c r="X48" s="35">
        <f t="shared" si="9"/>
        <v>23</v>
      </c>
      <c r="Y48" s="35">
        <f t="shared" si="10"/>
        <v>0</v>
      </c>
      <c r="Z48" s="974">
        <f t="shared" si="11"/>
        <v>23</v>
      </c>
      <c r="AA48" s="487">
        <f t="shared" si="12"/>
        <v>34.713055696171047</v>
      </c>
      <c r="AB48" s="39">
        <v>511304</v>
      </c>
    </row>
    <row r="49" spans="1:28" s="39" customFormat="1" ht="12.95" customHeight="1">
      <c r="A49" s="33">
        <v>47</v>
      </c>
      <c r="B49" s="115" t="s">
        <v>876</v>
      </c>
      <c r="C49" s="34">
        <v>1357</v>
      </c>
      <c r="D49" s="34">
        <v>310</v>
      </c>
      <c r="E49" s="967">
        <f t="shared" si="0"/>
        <v>1667</v>
      </c>
      <c r="F49" s="34">
        <v>4</v>
      </c>
      <c r="G49" s="34">
        <v>0</v>
      </c>
      <c r="H49" s="957">
        <f t="shared" si="1"/>
        <v>4</v>
      </c>
      <c r="I49" s="34">
        <v>45</v>
      </c>
      <c r="J49" s="34">
        <v>7</v>
      </c>
      <c r="K49" s="35">
        <f t="shared" si="2"/>
        <v>52</v>
      </c>
      <c r="L49" s="34">
        <v>1</v>
      </c>
      <c r="M49" s="34">
        <v>0</v>
      </c>
      <c r="N49" s="35">
        <f t="shared" si="3"/>
        <v>1</v>
      </c>
      <c r="O49" s="35">
        <f t="shared" si="4"/>
        <v>46</v>
      </c>
      <c r="P49" s="35">
        <f t="shared" si="5"/>
        <v>7</v>
      </c>
      <c r="Q49" s="947">
        <f t="shared" si="6"/>
        <v>53</v>
      </c>
      <c r="R49" s="34">
        <v>10</v>
      </c>
      <c r="S49" s="34">
        <v>1</v>
      </c>
      <c r="T49" s="35">
        <f t="shared" si="7"/>
        <v>11</v>
      </c>
      <c r="U49" s="34">
        <v>0</v>
      </c>
      <c r="V49" s="34">
        <v>0</v>
      </c>
      <c r="W49" s="35">
        <f t="shared" si="8"/>
        <v>0</v>
      </c>
      <c r="X49" s="35">
        <f t="shared" si="9"/>
        <v>10</v>
      </c>
      <c r="Y49" s="35">
        <f t="shared" si="10"/>
        <v>1</v>
      </c>
      <c r="Z49" s="974">
        <f t="shared" si="11"/>
        <v>11</v>
      </c>
      <c r="AA49" s="487">
        <f t="shared" si="12"/>
        <v>23.896565336421848</v>
      </c>
      <c r="AB49" s="39">
        <v>1112441</v>
      </c>
    </row>
    <row r="50" spans="1:28" s="39" customFormat="1" ht="12.95" customHeight="1">
      <c r="A50" s="33">
        <v>49</v>
      </c>
      <c r="B50" s="439" t="s">
        <v>875</v>
      </c>
      <c r="C50" s="34">
        <v>2473</v>
      </c>
      <c r="D50" s="34">
        <v>76</v>
      </c>
      <c r="E50" s="967">
        <f t="shared" si="0"/>
        <v>2549</v>
      </c>
      <c r="F50" s="34">
        <v>11</v>
      </c>
      <c r="G50" s="34">
        <v>0</v>
      </c>
      <c r="H50" s="957">
        <f t="shared" si="1"/>
        <v>11</v>
      </c>
      <c r="I50" s="34">
        <v>80</v>
      </c>
      <c r="J50" s="34">
        <v>2</v>
      </c>
      <c r="K50" s="35">
        <f t="shared" si="2"/>
        <v>82</v>
      </c>
      <c r="L50" s="34">
        <v>0</v>
      </c>
      <c r="M50" s="34">
        <v>0</v>
      </c>
      <c r="N50" s="35">
        <f t="shared" si="3"/>
        <v>0</v>
      </c>
      <c r="O50" s="35">
        <f t="shared" si="4"/>
        <v>80</v>
      </c>
      <c r="P50" s="35">
        <f t="shared" si="5"/>
        <v>2</v>
      </c>
      <c r="Q50" s="947">
        <f t="shared" si="6"/>
        <v>82</v>
      </c>
      <c r="R50" s="34">
        <v>72</v>
      </c>
      <c r="S50" s="34">
        <v>1</v>
      </c>
      <c r="T50" s="35">
        <f t="shared" si="7"/>
        <v>73</v>
      </c>
      <c r="U50" s="34">
        <v>0</v>
      </c>
      <c r="V50" s="34">
        <v>0</v>
      </c>
      <c r="W50" s="35">
        <f t="shared" si="8"/>
        <v>0</v>
      </c>
      <c r="X50" s="35">
        <f t="shared" si="9"/>
        <v>72</v>
      </c>
      <c r="Y50" s="35">
        <f t="shared" si="10"/>
        <v>1</v>
      </c>
      <c r="Z50" s="974">
        <f t="shared" si="11"/>
        <v>73</v>
      </c>
      <c r="AA50" s="487">
        <f t="shared" si="12"/>
        <v>66.515964795364638</v>
      </c>
      <c r="AB50" s="39">
        <v>611112</v>
      </c>
    </row>
    <row r="51" spans="1:28" s="39" customFormat="1" ht="12.95" customHeight="1">
      <c r="A51" s="36">
        <v>50</v>
      </c>
      <c r="B51" s="438" t="s">
        <v>874</v>
      </c>
      <c r="C51" s="37">
        <v>266</v>
      </c>
      <c r="D51" s="37">
        <v>0</v>
      </c>
      <c r="E51" s="968">
        <f t="shared" si="0"/>
        <v>266</v>
      </c>
      <c r="F51" s="37">
        <v>0</v>
      </c>
      <c r="G51" s="37">
        <v>0</v>
      </c>
      <c r="H51" s="959">
        <f t="shared" si="1"/>
        <v>0</v>
      </c>
      <c r="I51" s="37">
        <v>6</v>
      </c>
      <c r="J51" s="37">
        <v>0</v>
      </c>
      <c r="K51" s="38">
        <f t="shared" si="2"/>
        <v>6</v>
      </c>
      <c r="L51" s="37">
        <v>0</v>
      </c>
      <c r="M51" s="37">
        <v>0</v>
      </c>
      <c r="N51" s="38">
        <f t="shared" si="3"/>
        <v>0</v>
      </c>
      <c r="O51" s="38">
        <f t="shared" si="4"/>
        <v>6</v>
      </c>
      <c r="P51" s="38">
        <f t="shared" si="5"/>
        <v>0</v>
      </c>
      <c r="Q51" s="948">
        <f t="shared" si="6"/>
        <v>6</v>
      </c>
      <c r="R51" s="37">
        <v>5</v>
      </c>
      <c r="S51" s="37">
        <v>0</v>
      </c>
      <c r="T51" s="38">
        <f t="shared" si="7"/>
        <v>5</v>
      </c>
      <c r="U51" s="37">
        <v>0</v>
      </c>
      <c r="V51" s="37">
        <v>0</v>
      </c>
      <c r="W51" s="38">
        <f t="shared" si="8"/>
        <v>0</v>
      </c>
      <c r="X51" s="38">
        <f t="shared" si="9"/>
        <v>5</v>
      </c>
      <c r="Y51" s="38">
        <f t="shared" si="10"/>
        <v>0</v>
      </c>
      <c r="Z51" s="976">
        <f t="shared" si="11"/>
        <v>5</v>
      </c>
      <c r="AA51" s="566">
        <f t="shared" si="12"/>
        <v>151.88088590490386</v>
      </c>
      <c r="AB51" s="39">
        <v>27929</v>
      </c>
    </row>
    <row r="52" spans="1:28" ht="12.95" customHeight="1">
      <c r="A52" s="31" t="s">
        <v>558</v>
      </c>
      <c r="AA52" s="406" t="s">
        <v>873</v>
      </c>
    </row>
    <row r="53" spans="1:28" s="39" customFormat="1" ht="30" customHeight="1">
      <c r="A53" s="618" t="s">
        <v>1048</v>
      </c>
      <c r="B53" s="621" t="s">
        <v>872</v>
      </c>
      <c r="C53" s="960" t="s">
        <v>1052</v>
      </c>
      <c r="D53" s="961"/>
      <c r="E53" s="962"/>
      <c r="F53" s="950" t="s">
        <v>871</v>
      </c>
      <c r="G53" s="951"/>
      <c r="H53" s="952"/>
      <c r="I53" s="943" t="s">
        <v>1049</v>
      </c>
      <c r="J53" s="944"/>
      <c r="K53" s="944"/>
      <c r="L53" s="944"/>
      <c r="M53" s="944"/>
      <c r="N53" s="944"/>
      <c r="O53" s="944"/>
      <c r="P53" s="944"/>
      <c r="Q53" s="945"/>
      <c r="R53" s="970" t="s">
        <v>870</v>
      </c>
      <c r="S53" s="971"/>
      <c r="T53" s="971"/>
      <c r="U53" s="971"/>
      <c r="V53" s="971"/>
      <c r="W53" s="971"/>
      <c r="X53" s="971"/>
      <c r="Y53" s="971"/>
      <c r="Z53" s="972"/>
      <c r="AA53" s="603" t="s">
        <v>1050</v>
      </c>
    </row>
    <row r="54" spans="1:28" s="39" customFormat="1" ht="35.1" customHeight="1">
      <c r="A54" s="619"/>
      <c r="B54" s="622"/>
      <c r="C54" s="963"/>
      <c r="D54" s="964"/>
      <c r="E54" s="965"/>
      <c r="F54" s="953"/>
      <c r="G54" s="954"/>
      <c r="H54" s="955"/>
      <c r="I54" s="606" t="s">
        <v>869</v>
      </c>
      <c r="J54" s="607"/>
      <c r="K54" s="608"/>
      <c r="L54" s="606" t="s">
        <v>868</v>
      </c>
      <c r="M54" s="607"/>
      <c r="N54" s="608"/>
      <c r="O54" s="943" t="s">
        <v>867</v>
      </c>
      <c r="P54" s="944"/>
      <c r="Q54" s="945"/>
      <c r="R54" s="606" t="s">
        <v>869</v>
      </c>
      <c r="S54" s="607"/>
      <c r="T54" s="608"/>
      <c r="U54" s="606" t="s">
        <v>868</v>
      </c>
      <c r="V54" s="607"/>
      <c r="W54" s="608"/>
      <c r="X54" s="970" t="s">
        <v>867</v>
      </c>
      <c r="Y54" s="971"/>
      <c r="Z54" s="972"/>
      <c r="AA54" s="604"/>
    </row>
    <row r="55" spans="1:28" s="39" customFormat="1" ht="30" customHeight="1">
      <c r="A55" s="620"/>
      <c r="B55" s="623"/>
      <c r="C55" s="109" t="s">
        <v>822</v>
      </c>
      <c r="D55" s="457" t="s">
        <v>926</v>
      </c>
      <c r="E55" s="966" t="s">
        <v>1051</v>
      </c>
      <c r="F55" s="109" t="s">
        <v>822</v>
      </c>
      <c r="G55" s="457" t="s">
        <v>926</v>
      </c>
      <c r="H55" s="956" t="s">
        <v>1051</v>
      </c>
      <c r="I55" s="109" t="s">
        <v>822</v>
      </c>
      <c r="J55" s="457" t="s">
        <v>926</v>
      </c>
      <c r="K55" s="109" t="s">
        <v>1051</v>
      </c>
      <c r="L55" s="109" t="s">
        <v>822</v>
      </c>
      <c r="M55" s="457" t="s">
        <v>926</v>
      </c>
      <c r="N55" s="109" t="s">
        <v>1051</v>
      </c>
      <c r="O55" s="109" t="s">
        <v>822</v>
      </c>
      <c r="P55" s="457" t="s">
        <v>926</v>
      </c>
      <c r="Q55" s="946" t="s">
        <v>1051</v>
      </c>
      <c r="R55" s="109" t="s">
        <v>822</v>
      </c>
      <c r="S55" s="457" t="s">
        <v>926</v>
      </c>
      <c r="T55" s="109" t="s">
        <v>1051</v>
      </c>
      <c r="U55" s="109" t="s">
        <v>822</v>
      </c>
      <c r="V55" s="457" t="s">
        <v>926</v>
      </c>
      <c r="W55" s="109" t="s">
        <v>1051</v>
      </c>
      <c r="X55" s="109" t="s">
        <v>822</v>
      </c>
      <c r="Y55" s="457" t="s">
        <v>926</v>
      </c>
      <c r="Z55" s="973" t="s">
        <v>1051</v>
      </c>
      <c r="AA55" s="605"/>
      <c r="AB55" s="39" t="s">
        <v>558</v>
      </c>
    </row>
    <row r="56" spans="1:28" s="39" customFormat="1" ht="12.75" customHeight="1">
      <c r="A56" s="33">
        <v>51</v>
      </c>
      <c r="B56" s="437" t="s">
        <v>866</v>
      </c>
      <c r="C56" s="34">
        <v>43</v>
      </c>
      <c r="D56" s="34">
        <v>17</v>
      </c>
      <c r="E56" s="967">
        <f t="shared" ref="E56:E99" si="13">+D56+C56</f>
        <v>60</v>
      </c>
      <c r="F56" s="34">
        <v>0</v>
      </c>
      <c r="G56" s="34">
        <v>0</v>
      </c>
      <c r="H56" s="957">
        <f t="shared" ref="H56:H99" si="14">+G56+F56</f>
        <v>0</v>
      </c>
      <c r="I56" s="34">
        <v>2</v>
      </c>
      <c r="J56" s="34">
        <v>0</v>
      </c>
      <c r="K56" s="35">
        <f t="shared" ref="K56:K99" si="15">+J56+I56</f>
        <v>2</v>
      </c>
      <c r="L56" s="34">
        <v>0</v>
      </c>
      <c r="M56" s="34">
        <v>0</v>
      </c>
      <c r="N56" s="35">
        <f t="shared" ref="N56:N99" si="16">+M56+L56</f>
        <v>0</v>
      </c>
      <c r="O56" s="35">
        <f t="shared" ref="O56:O99" si="17">+I56+L56</f>
        <v>2</v>
      </c>
      <c r="P56" s="35">
        <f t="shared" ref="P56:P99" si="18">+J56+M56</f>
        <v>0</v>
      </c>
      <c r="Q56" s="947">
        <f t="shared" ref="Q56:Q99" si="19">+P56+O56</f>
        <v>2</v>
      </c>
      <c r="R56" s="34">
        <v>0</v>
      </c>
      <c r="S56" s="34">
        <v>0</v>
      </c>
      <c r="T56" s="35">
        <f t="shared" ref="T56:T99" si="20">+S56+R56</f>
        <v>0</v>
      </c>
      <c r="U56" s="34">
        <v>0</v>
      </c>
      <c r="V56" s="34">
        <v>0</v>
      </c>
      <c r="W56" s="35">
        <f t="shared" ref="W56:W99" si="21">+V56+U56</f>
        <v>0</v>
      </c>
      <c r="X56" s="35">
        <f t="shared" ref="X56:X99" si="22">+R56+U56</f>
        <v>0</v>
      </c>
      <c r="Y56" s="35">
        <f t="shared" ref="Y56:Y99" si="23">+V56+S56</f>
        <v>0</v>
      </c>
      <c r="Z56" s="974">
        <f t="shared" ref="Z56:Z99" si="24">+W56+T56</f>
        <v>0</v>
      </c>
      <c r="AA56" s="487">
        <f t="shared" ref="AA56:AA98" si="25">+E56/((E$100/AB$100)*AB56)*100</f>
        <v>130.37407308277008</v>
      </c>
      <c r="AB56" s="39">
        <v>7339</v>
      </c>
    </row>
    <row r="57" spans="1:28" s="39" customFormat="1" ht="12.75" customHeight="1">
      <c r="A57" s="33">
        <v>52</v>
      </c>
      <c r="B57" s="437" t="s">
        <v>865</v>
      </c>
      <c r="C57" s="34">
        <v>1378</v>
      </c>
      <c r="D57" s="34">
        <v>311</v>
      </c>
      <c r="E57" s="967">
        <f t="shared" si="13"/>
        <v>1689</v>
      </c>
      <c r="F57" s="34">
        <v>5</v>
      </c>
      <c r="G57" s="34">
        <v>0</v>
      </c>
      <c r="H57" s="957">
        <f t="shared" si="14"/>
        <v>5</v>
      </c>
      <c r="I57" s="34">
        <v>24</v>
      </c>
      <c r="J57" s="34">
        <v>1</v>
      </c>
      <c r="K57" s="35">
        <f t="shared" si="15"/>
        <v>25</v>
      </c>
      <c r="L57" s="34">
        <v>1</v>
      </c>
      <c r="M57" s="34">
        <v>0</v>
      </c>
      <c r="N57" s="35">
        <f t="shared" si="16"/>
        <v>1</v>
      </c>
      <c r="O57" s="35">
        <f t="shared" si="17"/>
        <v>25</v>
      </c>
      <c r="P57" s="35">
        <f t="shared" si="18"/>
        <v>1</v>
      </c>
      <c r="Q57" s="947">
        <f t="shared" si="19"/>
        <v>26</v>
      </c>
      <c r="R57" s="34">
        <v>11</v>
      </c>
      <c r="S57" s="34">
        <v>0</v>
      </c>
      <c r="T57" s="35">
        <f t="shared" si="20"/>
        <v>11</v>
      </c>
      <c r="U57" s="34">
        <v>1</v>
      </c>
      <c r="V57" s="34">
        <v>0</v>
      </c>
      <c r="W57" s="35">
        <f t="shared" si="21"/>
        <v>1</v>
      </c>
      <c r="X57" s="35">
        <f t="shared" si="22"/>
        <v>12</v>
      </c>
      <c r="Y57" s="35">
        <f t="shared" si="23"/>
        <v>0</v>
      </c>
      <c r="Z57" s="974">
        <f t="shared" si="24"/>
        <v>12</v>
      </c>
      <c r="AA57" s="487">
        <f t="shared" si="25"/>
        <v>127.93106861601117</v>
      </c>
      <c r="AB57" s="39">
        <v>210538</v>
      </c>
    </row>
    <row r="58" spans="1:28" s="39" customFormat="1" ht="12.75" customHeight="1">
      <c r="A58" s="33">
        <v>53</v>
      </c>
      <c r="B58" s="437" t="s">
        <v>864</v>
      </c>
      <c r="C58" s="34">
        <v>72</v>
      </c>
      <c r="D58" s="34">
        <v>3</v>
      </c>
      <c r="E58" s="967">
        <f t="shared" si="13"/>
        <v>75</v>
      </c>
      <c r="F58" s="34">
        <v>0</v>
      </c>
      <c r="G58" s="34">
        <v>0</v>
      </c>
      <c r="H58" s="957">
        <f t="shared" si="14"/>
        <v>0</v>
      </c>
      <c r="I58" s="34">
        <v>1</v>
      </c>
      <c r="J58" s="34">
        <v>0</v>
      </c>
      <c r="K58" s="35">
        <f t="shared" si="15"/>
        <v>1</v>
      </c>
      <c r="L58" s="34">
        <v>0</v>
      </c>
      <c r="M58" s="34">
        <v>0</v>
      </c>
      <c r="N58" s="35">
        <f t="shared" si="16"/>
        <v>0</v>
      </c>
      <c r="O58" s="35">
        <f t="shared" si="17"/>
        <v>1</v>
      </c>
      <c r="P58" s="35">
        <f t="shared" si="18"/>
        <v>0</v>
      </c>
      <c r="Q58" s="947">
        <f t="shared" si="19"/>
        <v>1</v>
      </c>
      <c r="R58" s="34">
        <v>1</v>
      </c>
      <c r="S58" s="34">
        <v>0</v>
      </c>
      <c r="T58" s="35">
        <f t="shared" si="20"/>
        <v>1</v>
      </c>
      <c r="U58" s="34">
        <v>0</v>
      </c>
      <c r="V58" s="34">
        <v>0</v>
      </c>
      <c r="W58" s="35">
        <f t="shared" si="21"/>
        <v>0</v>
      </c>
      <c r="X58" s="35">
        <f t="shared" si="22"/>
        <v>1</v>
      </c>
      <c r="Y58" s="35">
        <f t="shared" si="23"/>
        <v>0</v>
      </c>
      <c r="Z58" s="974">
        <f t="shared" si="24"/>
        <v>1</v>
      </c>
      <c r="AA58" s="487">
        <f t="shared" si="25"/>
        <v>61.114928612317939</v>
      </c>
      <c r="AB58" s="39">
        <v>19570</v>
      </c>
    </row>
    <row r="59" spans="1:28" s="39" customFormat="1" ht="12.75" customHeight="1">
      <c r="A59" s="33">
        <v>55</v>
      </c>
      <c r="B59" s="437" t="s">
        <v>863</v>
      </c>
      <c r="C59" s="34">
        <v>663</v>
      </c>
      <c r="D59" s="34">
        <v>231</v>
      </c>
      <c r="E59" s="967">
        <f t="shared" si="13"/>
        <v>894</v>
      </c>
      <c r="F59" s="34">
        <v>0</v>
      </c>
      <c r="G59" s="34">
        <v>0</v>
      </c>
      <c r="H59" s="957">
        <f t="shared" si="14"/>
        <v>0</v>
      </c>
      <c r="I59" s="34">
        <v>7</v>
      </c>
      <c r="J59" s="34">
        <v>3</v>
      </c>
      <c r="K59" s="35">
        <f t="shared" si="15"/>
        <v>10</v>
      </c>
      <c r="L59" s="34">
        <v>0</v>
      </c>
      <c r="M59" s="34">
        <v>0</v>
      </c>
      <c r="N59" s="35">
        <f t="shared" si="16"/>
        <v>0</v>
      </c>
      <c r="O59" s="35">
        <f t="shared" si="17"/>
        <v>7</v>
      </c>
      <c r="P59" s="35">
        <f t="shared" si="18"/>
        <v>3</v>
      </c>
      <c r="Q59" s="947">
        <f t="shared" si="19"/>
        <v>10</v>
      </c>
      <c r="R59" s="34">
        <v>2</v>
      </c>
      <c r="S59" s="34">
        <v>1</v>
      </c>
      <c r="T59" s="35">
        <f t="shared" si="20"/>
        <v>3</v>
      </c>
      <c r="U59" s="34">
        <v>0</v>
      </c>
      <c r="V59" s="34">
        <v>0</v>
      </c>
      <c r="W59" s="35">
        <f t="shared" si="21"/>
        <v>0</v>
      </c>
      <c r="X59" s="35">
        <f t="shared" si="22"/>
        <v>2</v>
      </c>
      <c r="Y59" s="35">
        <f t="shared" si="23"/>
        <v>1</v>
      </c>
      <c r="Z59" s="974">
        <f t="shared" si="24"/>
        <v>3</v>
      </c>
      <c r="AA59" s="487">
        <f t="shared" si="25"/>
        <v>79.030496211501003</v>
      </c>
      <c r="AB59" s="39">
        <v>180393</v>
      </c>
    </row>
    <row r="60" spans="1:28" s="39" customFormat="1" ht="12.75" customHeight="1">
      <c r="A60" s="33">
        <v>56</v>
      </c>
      <c r="B60" s="437" t="s">
        <v>862</v>
      </c>
      <c r="C60" s="34">
        <v>1027</v>
      </c>
      <c r="D60" s="34">
        <v>283</v>
      </c>
      <c r="E60" s="967">
        <f t="shared" si="13"/>
        <v>1310</v>
      </c>
      <c r="F60" s="34">
        <v>0</v>
      </c>
      <c r="G60" s="34">
        <v>0</v>
      </c>
      <c r="H60" s="957">
        <f t="shared" si="14"/>
        <v>0</v>
      </c>
      <c r="I60" s="34">
        <v>7</v>
      </c>
      <c r="J60" s="34">
        <v>1</v>
      </c>
      <c r="K60" s="35">
        <f t="shared" si="15"/>
        <v>8</v>
      </c>
      <c r="L60" s="34">
        <v>0</v>
      </c>
      <c r="M60" s="34">
        <v>0</v>
      </c>
      <c r="N60" s="35">
        <f t="shared" si="16"/>
        <v>0</v>
      </c>
      <c r="O60" s="35">
        <f t="shared" si="17"/>
        <v>7</v>
      </c>
      <c r="P60" s="35">
        <f t="shared" si="18"/>
        <v>1</v>
      </c>
      <c r="Q60" s="947">
        <f t="shared" si="19"/>
        <v>8</v>
      </c>
      <c r="R60" s="34">
        <v>10</v>
      </c>
      <c r="S60" s="34">
        <v>1</v>
      </c>
      <c r="T60" s="35">
        <f t="shared" si="20"/>
        <v>11</v>
      </c>
      <c r="U60" s="34">
        <v>0</v>
      </c>
      <c r="V60" s="34">
        <v>0</v>
      </c>
      <c r="W60" s="35">
        <f t="shared" si="21"/>
        <v>0</v>
      </c>
      <c r="X60" s="35">
        <f t="shared" si="22"/>
        <v>10</v>
      </c>
      <c r="Y60" s="35">
        <f t="shared" si="23"/>
        <v>1</v>
      </c>
      <c r="Z60" s="974">
        <f t="shared" si="24"/>
        <v>11</v>
      </c>
      <c r="AA60" s="487">
        <f t="shared" si="25"/>
        <v>47.520456475979813</v>
      </c>
      <c r="AB60" s="39">
        <v>439610</v>
      </c>
    </row>
    <row r="61" spans="1:28" s="39" customFormat="1" ht="12.75" customHeight="1">
      <c r="A61" s="33">
        <v>58</v>
      </c>
      <c r="B61" s="437" t="s">
        <v>861</v>
      </c>
      <c r="C61" s="34">
        <v>9</v>
      </c>
      <c r="D61" s="34">
        <v>0</v>
      </c>
      <c r="E61" s="967">
        <f t="shared" si="13"/>
        <v>9</v>
      </c>
      <c r="F61" s="34">
        <v>0</v>
      </c>
      <c r="G61" s="34">
        <v>0</v>
      </c>
      <c r="H61" s="957">
        <f t="shared" si="14"/>
        <v>0</v>
      </c>
      <c r="I61" s="34">
        <v>1</v>
      </c>
      <c r="J61" s="34">
        <v>0</v>
      </c>
      <c r="K61" s="35">
        <f t="shared" si="15"/>
        <v>1</v>
      </c>
      <c r="L61" s="34">
        <v>0</v>
      </c>
      <c r="M61" s="34">
        <v>0</v>
      </c>
      <c r="N61" s="35">
        <f t="shared" si="16"/>
        <v>0</v>
      </c>
      <c r="O61" s="35">
        <f t="shared" si="17"/>
        <v>1</v>
      </c>
      <c r="P61" s="35">
        <f t="shared" si="18"/>
        <v>0</v>
      </c>
      <c r="Q61" s="947">
        <f t="shared" si="19"/>
        <v>1</v>
      </c>
      <c r="R61" s="34">
        <v>3</v>
      </c>
      <c r="S61" s="34">
        <v>0</v>
      </c>
      <c r="T61" s="35">
        <f t="shared" si="20"/>
        <v>3</v>
      </c>
      <c r="U61" s="34">
        <v>0</v>
      </c>
      <c r="V61" s="34">
        <v>0</v>
      </c>
      <c r="W61" s="35">
        <f t="shared" si="21"/>
        <v>0</v>
      </c>
      <c r="X61" s="35">
        <f t="shared" si="22"/>
        <v>3</v>
      </c>
      <c r="Y61" s="35">
        <f t="shared" si="23"/>
        <v>0</v>
      </c>
      <c r="Z61" s="974">
        <f t="shared" si="24"/>
        <v>3</v>
      </c>
      <c r="AA61" s="487">
        <f t="shared" si="25"/>
        <v>8.6039385140679485</v>
      </c>
      <c r="AB61" s="39">
        <v>16681</v>
      </c>
    </row>
    <row r="62" spans="1:28" s="39" customFormat="1" ht="12.75" customHeight="1">
      <c r="A62" s="33">
        <v>59</v>
      </c>
      <c r="B62" s="437" t="s">
        <v>860</v>
      </c>
      <c r="C62" s="34">
        <v>9</v>
      </c>
      <c r="D62" s="34">
        <v>1</v>
      </c>
      <c r="E62" s="967">
        <f t="shared" si="13"/>
        <v>10</v>
      </c>
      <c r="F62" s="34">
        <v>0</v>
      </c>
      <c r="G62" s="34">
        <v>0</v>
      </c>
      <c r="H62" s="957">
        <f t="shared" si="14"/>
        <v>0</v>
      </c>
      <c r="I62" s="34">
        <v>0</v>
      </c>
      <c r="J62" s="34">
        <v>0</v>
      </c>
      <c r="K62" s="35">
        <f t="shared" si="15"/>
        <v>0</v>
      </c>
      <c r="L62" s="34">
        <v>0</v>
      </c>
      <c r="M62" s="34">
        <v>0</v>
      </c>
      <c r="N62" s="35">
        <f t="shared" si="16"/>
        <v>0</v>
      </c>
      <c r="O62" s="35">
        <f t="shared" si="17"/>
        <v>0</v>
      </c>
      <c r="P62" s="35">
        <f t="shared" si="18"/>
        <v>0</v>
      </c>
      <c r="Q62" s="947">
        <f t="shared" si="19"/>
        <v>0</v>
      </c>
      <c r="R62" s="34">
        <v>0</v>
      </c>
      <c r="S62" s="34">
        <v>0</v>
      </c>
      <c r="T62" s="35">
        <f t="shared" si="20"/>
        <v>0</v>
      </c>
      <c r="U62" s="34">
        <v>0</v>
      </c>
      <c r="V62" s="34">
        <v>0</v>
      </c>
      <c r="W62" s="35">
        <f t="shared" si="21"/>
        <v>0</v>
      </c>
      <c r="X62" s="35">
        <f t="shared" si="22"/>
        <v>0</v>
      </c>
      <c r="Y62" s="35">
        <f t="shared" si="23"/>
        <v>0</v>
      </c>
      <c r="Z62" s="974">
        <f t="shared" si="24"/>
        <v>0</v>
      </c>
      <c r="AA62" s="487">
        <f t="shared" si="25"/>
        <v>6.8736732927762194</v>
      </c>
      <c r="AB62" s="39">
        <v>23200</v>
      </c>
    </row>
    <row r="63" spans="1:28" s="39" customFormat="1" ht="12.75" customHeight="1">
      <c r="A63" s="33">
        <v>60</v>
      </c>
      <c r="B63" s="437" t="s">
        <v>859</v>
      </c>
      <c r="C63" s="34">
        <v>2</v>
      </c>
      <c r="D63" s="34">
        <v>0</v>
      </c>
      <c r="E63" s="967">
        <f t="shared" si="13"/>
        <v>2</v>
      </c>
      <c r="F63" s="34">
        <v>0</v>
      </c>
      <c r="G63" s="34">
        <v>0</v>
      </c>
      <c r="H63" s="957">
        <f t="shared" si="14"/>
        <v>0</v>
      </c>
      <c r="I63" s="34">
        <v>0</v>
      </c>
      <c r="J63" s="34">
        <v>0</v>
      </c>
      <c r="K63" s="35">
        <f t="shared" si="15"/>
        <v>0</v>
      </c>
      <c r="L63" s="34">
        <v>0</v>
      </c>
      <c r="M63" s="34">
        <v>0</v>
      </c>
      <c r="N63" s="35">
        <f t="shared" si="16"/>
        <v>0</v>
      </c>
      <c r="O63" s="35">
        <f t="shared" si="17"/>
        <v>0</v>
      </c>
      <c r="P63" s="35">
        <f t="shared" si="18"/>
        <v>0</v>
      </c>
      <c r="Q63" s="947">
        <f t="shared" si="19"/>
        <v>0</v>
      </c>
      <c r="R63" s="34">
        <v>0</v>
      </c>
      <c r="S63" s="34">
        <v>0</v>
      </c>
      <c r="T63" s="35">
        <f t="shared" si="20"/>
        <v>0</v>
      </c>
      <c r="U63" s="34">
        <v>0</v>
      </c>
      <c r="V63" s="34">
        <v>0</v>
      </c>
      <c r="W63" s="35">
        <f t="shared" si="21"/>
        <v>0</v>
      </c>
      <c r="X63" s="35">
        <f t="shared" si="22"/>
        <v>0</v>
      </c>
      <c r="Y63" s="35">
        <f t="shared" si="23"/>
        <v>0</v>
      </c>
      <c r="Z63" s="974">
        <f t="shared" si="24"/>
        <v>0</v>
      </c>
      <c r="AA63" s="487">
        <f t="shared" si="25"/>
        <v>4.4832505030196312</v>
      </c>
      <c r="AB63" s="39">
        <v>7114</v>
      </c>
    </row>
    <row r="64" spans="1:28" s="39" customFormat="1" ht="12.75" customHeight="1">
      <c r="A64" s="33">
        <v>61</v>
      </c>
      <c r="B64" s="437" t="s">
        <v>858</v>
      </c>
      <c r="C64" s="34">
        <v>3</v>
      </c>
      <c r="D64" s="34">
        <v>0</v>
      </c>
      <c r="E64" s="967">
        <f t="shared" si="13"/>
        <v>3</v>
      </c>
      <c r="F64" s="34">
        <v>0</v>
      </c>
      <c r="G64" s="34">
        <v>0</v>
      </c>
      <c r="H64" s="957">
        <f t="shared" si="14"/>
        <v>0</v>
      </c>
      <c r="I64" s="34">
        <v>9</v>
      </c>
      <c r="J64" s="34">
        <v>0</v>
      </c>
      <c r="K64" s="35">
        <f t="shared" si="15"/>
        <v>9</v>
      </c>
      <c r="L64" s="34">
        <v>0</v>
      </c>
      <c r="M64" s="34">
        <v>0</v>
      </c>
      <c r="N64" s="35">
        <f t="shared" si="16"/>
        <v>0</v>
      </c>
      <c r="O64" s="35">
        <f t="shared" si="17"/>
        <v>9</v>
      </c>
      <c r="P64" s="35">
        <f t="shared" si="18"/>
        <v>0</v>
      </c>
      <c r="Q64" s="947">
        <f t="shared" si="19"/>
        <v>9</v>
      </c>
      <c r="R64" s="34">
        <v>0</v>
      </c>
      <c r="S64" s="34">
        <v>0</v>
      </c>
      <c r="T64" s="35">
        <f t="shared" si="20"/>
        <v>0</v>
      </c>
      <c r="U64" s="34">
        <v>0</v>
      </c>
      <c r="V64" s="34">
        <v>0</v>
      </c>
      <c r="W64" s="35">
        <f t="shared" si="21"/>
        <v>0</v>
      </c>
      <c r="X64" s="35">
        <f t="shared" si="22"/>
        <v>0</v>
      </c>
      <c r="Y64" s="35">
        <f t="shared" si="23"/>
        <v>0</v>
      </c>
      <c r="Z64" s="974">
        <f t="shared" si="24"/>
        <v>0</v>
      </c>
      <c r="AA64" s="487">
        <f t="shared" si="25"/>
        <v>3.3480835690196988</v>
      </c>
      <c r="AB64" s="39">
        <v>14289</v>
      </c>
    </row>
    <row r="65" spans="1:28" s="39" customFormat="1" ht="12.75" customHeight="1">
      <c r="A65" s="33">
        <v>62</v>
      </c>
      <c r="B65" s="437" t="s">
        <v>857</v>
      </c>
      <c r="C65" s="34">
        <v>3</v>
      </c>
      <c r="D65" s="34">
        <v>2</v>
      </c>
      <c r="E65" s="967">
        <f t="shared" si="13"/>
        <v>5</v>
      </c>
      <c r="F65" s="34">
        <v>0</v>
      </c>
      <c r="G65" s="34">
        <v>0</v>
      </c>
      <c r="H65" s="957">
        <f t="shared" si="14"/>
        <v>0</v>
      </c>
      <c r="I65" s="34">
        <v>0</v>
      </c>
      <c r="J65" s="34">
        <v>0</v>
      </c>
      <c r="K65" s="35">
        <f t="shared" si="15"/>
        <v>0</v>
      </c>
      <c r="L65" s="34">
        <v>0</v>
      </c>
      <c r="M65" s="34">
        <v>0</v>
      </c>
      <c r="N65" s="35">
        <f t="shared" si="16"/>
        <v>0</v>
      </c>
      <c r="O65" s="35">
        <f t="shared" si="17"/>
        <v>0</v>
      </c>
      <c r="P65" s="35">
        <f t="shared" si="18"/>
        <v>0</v>
      </c>
      <c r="Q65" s="947">
        <f t="shared" si="19"/>
        <v>0</v>
      </c>
      <c r="R65" s="34">
        <v>0</v>
      </c>
      <c r="S65" s="34">
        <v>0</v>
      </c>
      <c r="T65" s="35">
        <f t="shared" si="20"/>
        <v>0</v>
      </c>
      <c r="U65" s="34">
        <v>0</v>
      </c>
      <c r="V65" s="34">
        <v>0</v>
      </c>
      <c r="W65" s="35">
        <f t="shared" si="21"/>
        <v>0</v>
      </c>
      <c r="X65" s="35">
        <f t="shared" si="22"/>
        <v>0</v>
      </c>
      <c r="Y65" s="35">
        <f t="shared" si="23"/>
        <v>0</v>
      </c>
      <c r="Z65" s="974">
        <f t="shared" si="24"/>
        <v>0</v>
      </c>
      <c r="AA65" s="487">
        <f t="shared" si="25"/>
        <v>1.7399805825685573</v>
      </c>
      <c r="AB65" s="39">
        <v>45825</v>
      </c>
    </row>
    <row r="66" spans="1:28" s="39" customFormat="1" ht="12.75" customHeight="1">
      <c r="A66" s="33">
        <v>63</v>
      </c>
      <c r="B66" s="437" t="s">
        <v>856</v>
      </c>
      <c r="C66" s="34">
        <v>10</v>
      </c>
      <c r="D66" s="34">
        <v>9</v>
      </c>
      <c r="E66" s="967">
        <f t="shared" si="13"/>
        <v>19</v>
      </c>
      <c r="F66" s="34">
        <v>0</v>
      </c>
      <c r="G66" s="34">
        <v>0</v>
      </c>
      <c r="H66" s="957">
        <f t="shared" si="14"/>
        <v>0</v>
      </c>
      <c r="I66" s="34">
        <v>0</v>
      </c>
      <c r="J66" s="34">
        <v>1</v>
      </c>
      <c r="K66" s="35">
        <f t="shared" si="15"/>
        <v>1</v>
      </c>
      <c r="L66" s="34">
        <v>0</v>
      </c>
      <c r="M66" s="34">
        <v>0</v>
      </c>
      <c r="N66" s="35">
        <f t="shared" si="16"/>
        <v>0</v>
      </c>
      <c r="O66" s="35">
        <f t="shared" si="17"/>
        <v>0</v>
      </c>
      <c r="P66" s="35">
        <f t="shared" si="18"/>
        <v>1</v>
      </c>
      <c r="Q66" s="947">
        <f t="shared" si="19"/>
        <v>1</v>
      </c>
      <c r="R66" s="34">
        <v>0</v>
      </c>
      <c r="S66" s="34">
        <v>0</v>
      </c>
      <c r="T66" s="35">
        <f t="shared" si="20"/>
        <v>0</v>
      </c>
      <c r="U66" s="34">
        <v>0</v>
      </c>
      <c r="V66" s="34">
        <v>0</v>
      </c>
      <c r="W66" s="35">
        <f t="shared" si="21"/>
        <v>0</v>
      </c>
      <c r="X66" s="35">
        <f t="shared" si="22"/>
        <v>0</v>
      </c>
      <c r="Y66" s="35">
        <f t="shared" si="23"/>
        <v>0</v>
      </c>
      <c r="Z66" s="974">
        <f t="shared" si="24"/>
        <v>0</v>
      </c>
      <c r="AA66" s="487">
        <f t="shared" si="25"/>
        <v>5.8421517988850571</v>
      </c>
      <c r="AB66" s="39">
        <v>51863</v>
      </c>
    </row>
    <row r="67" spans="1:28" s="39" customFormat="1" ht="12.75" customHeight="1">
      <c r="A67" s="33">
        <v>64</v>
      </c>
      <c r="B67" s="437" t="s">
        <v>855</v>
      </c>
      <c r="C67" s="34">
        <v>15</v>
      </c>
      <c r="D67" s="34">
        <v>13</v>
      </c>
      <c r="E67" s="967">
        <f t="shared" si="13"/>
        <v>28</v>
      </c>
      <c r="F67" s="34">
        <v>0</v>
      </c>
      <c r="G67" s="34">
        <v>2</v>
      </c>
      <c r="H67" s="957">
        <f t="shared" si="14"/>
        <v>2</v>
      </c>
      <c r="I67" s="34">
        <v>0</v>
      </c>
      <c r="J67" s="34">
        <v>0</v>
      </c>
      <c r="K67" s="35">
        <f t="shared" si="15"/>
        <v>0</v>
      </c>
      <c r="L67" s="34">
        <v>0</v>
      </c>
      <c r="M67" s="34">
        <v>0</v>
      </c>
      <c r="N67" s="35">
        <f t="shared" si="16"/>
        <v>0</v>
      </c>
      <c r="O67" s="35">
        <f t="shared" si="17"/>
        <v>0</v>
      </c>
      <c r="P67" s="35">
        <f t="shared" si="18"/>
        <v>0</v>
      </c>
      <c r="Q67" s="947">
        <f t="shared" si="19"/>
        <v>0</v>
      </c>
      <c r="R67" s="34">
        <v>0</v>
      </c>
      <c r="S67" s="34">
        <v>0</v>
      </c>
      <c r="T67" s="35">
        <f t="shared" si="20"/>
        <v>0</v>
      </c>
      <c r="U67" s="34">
        <v>0</v>
      </c>
      <c r="V67" s="34">
        <v>0</v>
      </c>
      <c r="W67" s="35">
        <f t="shared" si="21"/>
        <v>0</v>
      </c>
      <c r="X67" s="35">
        <f t="shared" si="22"/>
        <v>0</v>
      </c>
      <c r="Y67" s="35">
        <f t="shared" si="23"/>
        <v>0</v>
      </c>
      <c r="Z67" s="974">
        <f t="shared" si="24"/>
        <v>0</v>
      </c>
      <c r="AA67" s="487">
        <f t="shared" si="25"/>
        <v>4.9981397991710299</v>
      </c>
      <c r="AB67" s="39">
        <v>89336</v>
      </c>
    </row>
    <row r="68" spans="1:28" s="39" customFormat="1" ht="12.75" customHeight="1">
      <c r="A68" s="33">
        <v>65</v>
      </c>
      <c r="B68" s="437" t="s">
        <v>854</v>
      </c>
      <c r="C68" s="34">
        <v>7</v>
      </c>
      <c r="D68" s="34">
        <v>0</v>
      </c>
      <c r="E68" s="967">
        <f t="shared" si="13"/>
        <v>7</v>
      </c>
      <c r="F68" s="34">
        <v>0</v>
      </c>
      <c r="G68" s="34">
        <v>0</v>
      </c>
      <c r="H68" s="957">
        <f t="shared" si="14"/>
        <v>0</v>
      </c>
      <c r="I68" s="34">
        <v>0</v>
      </c>
      <c r="J68" s="34">
        <v>0</v>
      </c>
      <c r="K68" s="35">
        <f t="shared" si="15"/>
        <v>0</v>
      </c>
      <c r="L68" s="34">
        <v>0</v>
      </c>
      <c r="M68" s="34">
        <v>0</v>
      </c>
      <c r="N68" s="35">
        <f t="shared" si="16"/>
        <v>0</v>
      </c>
      <c r="O68" s="35">
        <f t="shared" si="17"/>
        <v>0</v>
      </c>
      <c r="P68" s="35">
        <f t="shared" si="18"/>
        <v>0</v>
      </c>
      <c r="Q68" s="947">
        <f t="shared" si="19"/>
        <v>0</v>
      </c>
      <c r="R68" s="34">
        <v>1</v>
      </c>
      <c r="S68" s="34">
        <v>0</v>
      </c>
      <c r="T68" s="35">
        <f t="shared" si="20"/>
        <v>1</v>
      </c>
      <c r="U68" s="34">
        <v>0</v>
      </c>
      <c r="V68" s="34">
        <v>0</v>
      </c>
      <c r="W68" s="35">
        <f t="shared" si="21"/>
        <v>0</v>
      </c>
      <c r="X68" s="35">
        <f t="shared" si="22"/>
        <v>1</v>
      </c>
      <c r="Y68" s="35">
        <f t="shared" si="23"/>
        <v>0</v>
      </c>
      <c r="Z68" s="974">
        <f t="shared" si="24"/>
        <v>1</v>
      </c>
      <c r="AA68" s="487">
        <f t="shared" si="25"/>
        <v>4.5992523700995349</v>
      </c>
      <c r="AB68" s="39">
        <v>24271</v>
      </c>
    </row>
    <row r="69" spans="1:28" s="39" customFormat="1" ht="12.75" customHeight="1">
      <c r="A69" s="33">
        <v>66</v>
      </c>
      <c r="B69" s="437" t="s">
        <v>853</v>
      </c>
      <c r="C69" s="34">
        <v>4</v>
      </c>
      <c r="D69" s="34">
        <v>3</v>
      </c>
      <c r="E69" s="967">
        <f t="shared" si="13"/>
        <v>7</v>
      </c>
      <c r="F69" s="34">
        <v>0</v>
      </c>
      <c r="G69" s="34">
        <v>0</v>
      </c>
      <c r="H69" s="957">
        <f t="shared" si="14"/>
        <v>0</v>
      </c>
      <c r="I69" s="34">
        <v>0</v>
      </c>
      <c r="J69" s="34">
        <v>1</v>
      </c>
      <c r="K69" s="35">
        <f t="shared" si="15"/>
        <v>1</v>
      </c>
      <c r="L69" s="34">
        <v>0</v>
      </c>
      <c r="M69" s="34">
        <v>0</v>
      </c>
      <c r="N69" s="35">
        <f t="shared" si="16"/>
        <v>0</v>
      </c>
      <c r="O69" s="35">
        <f t="shared" si="17"/>
        <v>0</v>
      </c>
      <c r="P69" s="35">
        <f t="shared" si="18"/>
        <v>1</v>
      </c>
      <c r="Q69" s="947">
        <f t="shared" si="19"/>
        <v>1</v>
      </c>
      <c r="R69" s="34">
        <v>0</v>
      </c>
      <c r="S69" s="34">
        <v>0</v>
      </c>
      <c r="T69" s="35">
        <f t="shared" si="20"/>
        <v>0</v>
      </c>
      <c r="U69" s="34">
        <v>0</v>
      </c>
      <c r="V69" s="34">
        <v>0</v>
      </c>
      <c r="W69" s="35">
        <f t="shared" si="21"/>
        <v>0</v>
      </c>
      <c r="X69" s="35">
        <f t="shared" si="22"/>
        <v>0</v>
      </c>
      <c r="Y69" s="35">
        <f t="shared" si="23"/>
        <v>0</v>
      </c>
      <c r="Z69" s="974">
        <f t="shared" si="24"/>
        <v>0</v>
      </c>
      <c r="AA69" s="487">
        <f t="shared" si="25"/>
        <v>2.8571398585791092</v>
      </c>
      <c r="AB69" s="39">
        <v>39070</v>
      </c>
    </row>
    <row r="70" spans="1:28" s="39" customFormat="1" ht="12.75" customHeight="1">
      <c r="A70" s="33">
        <v>68</v>
      </c>
      <c r="B70" s="437" t="s">
        <v>852</v>
      </c>
      <c r="C70" s="34">
        <v>7</v>
      </c>
      <c r="D70" s="34">
        <v>4</v>
      </c>
      <c r="E70" s="967">
        <f t="shared" si="13"/>
        <v>11</v>
      </c>
      <c r="F70" s="34">
        <v>0</v>
      </c>
      <c r="G70" s="34">
        <v>0</v>
      </c>
      <c r="H70" s="957">
        <f t="shared" si="14"/>
        <v>0</v>
      </c>
      <c r="I70" s="34">
        <v>0</v>
      </c>
      <c r="J70" s="34">
        <v>0</v>
      </c>
      <c r="K70" s="35">
        <f t="shared" si="15"/>
        <v>0</v>
      </c>
      <c r="L70" s="34">
        <v>0</v>
      </c>
      <c r="M70" s="34">
        <v>0</v>
      </c>
      <c r="N70" s="35">
        <f t="shared" si="16"/>
        <v>0</v>
      </c>
      <c r="O70" s="35">
        <f t="shared" si="17"/>
        <v>0</v>
      </c>
      <c r="P70" s="35">
        <f t="shared" si="18"/>
        <v>0</v>
      </c>
      <c r="Q70" s="947">
        <f t="shared" si="19"/>
        <v>0</v>
      </c>
      <c r="R70" s="34">
        <v>0</v>
      </c>
      <c r="S70" s="34">
        <v>0</v>
      </c>
      <c r="T70" s="35">
        <f t="shared" si="20"/>
        <v>0</v>
      </c>
      <c r="U70" s="34">
        <v>0</v>
      </c>
      <c r="V70" s="34">
        <v>0</v>
      </c>
      <c r="W70" s="35">
        <f t="shared" si="21"/>
        <v>0</v>
      </c>
      <c r="X70" s="35">
        <f t="shared" si="22"/>
        <v>0</v>
      </c>
      <c r="Y70" s="35">
        <f t="shared" si="23"/>
        <v>0</v>
      </c>
      <c r="Z70" s="974">
        <f t="shared" si="24"/>
        <v>0</v>
      </c>
      <c r="AA70" s="487">
        <f t="shared" si="25"/>
        <v>7.650071628070175</v>
      </c>
      <c r="AB70" s="39">
        <v>22930</v>
      </c>
    </row>
    <row r="71" spans="1:28" s="39" customFormat="1" ht="12.75" customHeight="1">
      <c r="A71" s="33">
        <v>69</v>
      </c>
      <c r="B71" s="437" t="s">
        <v>851</v>
      </c>
      <c r="C71" s="34">
        <v>32</v>
      </c>
      <c r="D71" s="34">
        <v>10</v>
      </c>
      <c r="E71" s="967">
        <f t="shared" si="13"/>
        <v>42</v>
      </c>
      <c r="F71" s="34">
        <v>1</v>
      </c>
      <c r="G71" s="34">
        <v>0</v>
      </c>
      <c r="H71" s="957">
        <f t="shared" si="14"/>
        <v>1</v>
      </c>
      <c r="I71" s="34">
        <v>0</v>
      </c>
      <c r="J71" s="34">
        <v>0</v>
      </c>
      <c r="K71" s="35">
        <f t="shared" si="15"/>
        <v>0</v>
      </c>
      <c r="L71" s="34">
        <v>0</v>
      </c>
      <c r="M71" s="34">
        <v>0</v>
      </c>
      <c r="N71" s="35">
        <f t="shared" si="16"/>
        <v>0</v>
      </c>
      <c r="O71" s="35">
        <f t="shared" si="17"/>
        <v>0</v>
      </c>
      <c r="P71" s="35">
        <f t="shared" si="18"/>
        <v>0</v>
      </c>
      <c r="Q71" s="947">
        <f t="shared" si="19"/>
        <v>0</v>
      </c>
      <c r="R71" s="34">
        <v>0</v>
      </c>
      <c r="S71" s="34">
        <v>0</v>
      </c>
      <c r="T71" s="35">
        <f t="shared" si="20"/>
        <v>0</v>
      </c>
      <c r="U71" s="34">
        <v>0</v>
      </c>
      <c r="V71" s="34">
        <v>0</v>
      </c>
      <c r="W71" s="35">
        <f t="shared" si="21"/>
        <v>0</v>
      </c>
      <c r="X71" s="35">
        <f t="shared" si="22"/>
        <v>0</v>
      </c>
      <c r="Y71" s="35">
        <f t="shared" si="23"/>
        <v>0</v>
      </c>
      <c r="Z71" s="974">
        <f t="shared" si="24"/>
        <v>0</v>
      </c>
      <c r="AA71" s="487">
        <f t="shared" si="25"/>
        <v>5.5206495631268675</v>
      </c>
      <c r="AB71" s="39">
        <v>121321</v>
      </c>
    </row>
    <row r="72" spans="1:28" s="39" customFormat="1" ht="12.75" customHeight="1">
      <c r="A72" s="33">
        <v>70</v>
      </c>
      <c r="B72" s="437" t="s">
        <v>850</v>
      </c>
      <c r="C72" s="34">
        <v>268</v>
      </c>
      <c r="D72" s="34">
        <v>38</v>
      </c>
      <c r="E72" s="967">
        <f t="shared" si="13"/>
        <v>306</v>
      </c>
      <c r="F72" s="34">
        <v>0</v>
      </c>
      <c r="G72" s="34">
        <v>1</v>
      </c>
      <c r="H72" s="957">
        <f t="shared" si="14"/>
        <v>1</v>
      </c>
      <c r="I72" s="34">
        <v>6</v>
      </c>
      <c r="J72" s="34">
        <v>0</v>
      </c>
      <c r="K72" s="35">
        <f t="shared" si="15"/>
        <v>6</v>
      </c>
      <c r="L72" s="34">
        <v>0</v>
      </c>
      <c r="M72" s="34">
        <v>0</v>
      </c>
      <c r="N72" s="35">
        <f t="shared" si="16"/>
        <v>0</v>
      </c>
      <c r="O72" s="35">
        <f t="shared" si="17"/>
        <v>6</v>
      </c>
      <c r="P72" s="35">
        <f t="shared" si="18"/>
        <v>0</v>
      </c>
      <c r="Q72" s="947">
        <f t="shared" si="19"/>
        <v>6</v>
      </c>
      <c r="R72" s="34">
        <v>3</v>
      </c>
      <c r="S72" s="34">
        <v>0</v>
      </c>
      <c r="T72" s="35">
        <f t="shared" si="20"/>
        <v>3</v>
      </c>
      <c r="U72" s="34">
        <v>0</v>
      </c>
      <c r="V72" s="34">
        <v>0</v>
      </c>
      <c r="W72" s="35">
        <f t="shared" si="21"/>
        <v>0</v>
      </c>
      <c r="X72" s="35">
        <f t="shared" si="22"/>
        <v>3</v>
      </c>
      <c r="Y72" s="35">
        <f t="shared" si="23"/>
        <v>0</v>
      </c>
      <c r="Z72" s="974">
        <f t="shared" si="24"/>
        <v>3</v>
      </c>
      <c r="AA72" s="487">
        <f t="shared" si="25"/>
        <v>19.336649299834733</v>
      </c>
      <c r="AB72" s="39">
        <v>252358</v>
      </c>
    </row>
    <row r="73" spans="1:28" s="39" customFormat="1" ht="12.75" customHeight="1">
      <c r="A73" s="33">
        <v>71</v>
      </c>
      <c r="B73" s="437" t="s">
        <v>849</v>
      </c>
      <c r="C73" s="34">
        <v>108</v>
      </c>
      <c r="D73" s="34">
        <v>12</v>
      </c>
      <c r="E73" s="967">
        <f t="shared" si="13"/>
        <v>120</v>
      </c>
      <c r="F73" s="34">
        <v>0</v>
      </c>
      <c r="G73" s="34">
        <v>0</v>
      </c>
      <c r="H73" s="957">
        <f t="shared" si="14"/>
        <v>0</v>
      </c>
      <c r="I73" s="34">
        <v>37</v>
      </c>
      <c r="J73" s="34">
        <v>0</v>
      </c>
      <c r="K73" s="35">
        <f t="shared" si="15"/>
        <v>37</v>
      </c>
      <c r="L73" s="34">
        <v>0</v>
      </c>
      <c r="M73" s="34">
        <v>0</v>
      </c>
      <c r="N73" s="35">
        <f t="shared" si="16"/>
        <v>0</v>
      </c>
      <c r="O73" s="35">
        <f t="shared" si="17"/>
        <v>37</v>
      </c>
      <c r="P73" s="35">
        <f t="shared" si="18"/>
        <v>0</v>
      </c>
      <c r="Q73" s="947">
        <f t="shared" si="19"/>
        <v>37</v>
      </c>
      <c r="R73" s="34">
        <v>3</v>
      </c>
      <c r="S73" s="34">
        <v>0</v>
      </c>
      <c r="T73" s="35">
        <f t="shared" si="20"/>
        <v>3</v>
      </c>
      <c r="U73" s="34">
        <v>0</v>
      </c>
      <c r="V73" s="34">
        <v>0</v>
      </c>
      <c r="W73" s="35">
        <f t="shared" si="21"/>
        <v>0</v>
      </c>
      <c r="X73" s="35">
        <f t="shared" si="22"/>
        <v>3</v>
      </c>
      <c r="Y73" s="35">
        <f t="shared" si="23"/>
        <v>0</v>
      </c>
      <c r="Z73" s="974">
        <f t="shared" si="24"/>
        <v>3</v>
      </c>
      <c r="AA73" s="487">
        <f t="shared" si="25"/>
        <v>16.687717638056903</v>
      </c>
      <c r="AB73" s="39">
        <v>114673</v>
      </c>
    </row>
    <row r="74" spans="1:28" s="39" customFormat="1" ht="12.75" customHeight="1">
      <c r="A74" s="33">
        <v>72</v>
      </c>
      <c r="B74" s="437" t="s">
        <v>848</v>
      </c>
      <c r="C74" s="34">
        <v>6</v>
      </c>
      <c r="D74" s="34">
        <v>3</v>
      </c>
      <c r="E74" s="967">
        <f t="shared" si="13"/>
        <v>9</v>
      </c>
      <c r="F74" s="34">
        <v>0</v>
      </c>
      <c r="G74" s="34">
        <v>0</v>
      </c>
      <c r="H74" s="957">
        <f t="shared" si="14"/>
        <v>0</v>
      </c>
      <c r="I74" s="34">
        <v>3</v>
      </c>
      <c r="J74" s="34">
        <v>1</v>
      </c>
      <c r="K74" s="35">
        <f t="shared" si="15"/>
        <v>4</v>
      </c>
      <c r="L74" s="34">
        <v>1</v>
      </c>
      <c r="M74" s="34">
        <v>0</v>
      </c>
      <c r="N74" s="35">
        <f t="shared" si="16"/>
        <v>1</v>
      </c>
      <c r="O74" s="35">
        <f t="shared" si="17"/>
        <v>4</v>
      </c>
      <c r="P74" s="35">
        <f t="shared" si="18"/>
        <v>1</v>
      </c>
      <c r="Q74" s="947">
        <f t="shared" si="19"/>
        <v>5</v>
      </c>
      <c r="R74" s="34">
        <v>0</v>
      </c>
      <c r="S74" s="34">
        <v>0</v>
      </c>
      <c r="T74" s="35">
        <f t="shared" si="20"/>
        <v>0</v>
      </c>
      <c r="U74" s="34">
        <v>0</v>
      </c>
      <c r="V74" s="34">
        <v>0</v>
      </c>
      <c r="W74" s="35">
        <f t="shared" si="21"/>
        <v>0</v>
      </c>
      <c r="X74" s="35">
        <f t="shared" si="22"/>
        <v>0</v>
      </c>
      <c r="Y74" s="35">
        <f t="shared" si="23"/>
        <v>0</v>
      </c>
      <c r="Z74" s="974">
        <f t="shared" si="24"/>
        <v>0</v>
      </c>
      <c r="AA74" s="487">
        <f t="shared" si="25"/>
        <v>15.8992243661424</v>
      </c>
      <c r="AB74" s="39">
        <v>9027</v>
      </c>
    </row>
    <row r="75" spans="1:28" s="39" customFormat="1" ht="12.75" customHeight="1">
      <c r="A75" s="33">
        <v>73</v>
      </c>
      <c r="B75" s="437" t="s">
        <v>847</v>
      </c>
      <c r="C75" s="34">
        <v>55</v>
      </c>
      <c r="D75" s="34">
        <v>13</v>
      </c>
      <c r="E75" s="967">
        <f t="shared" si="13"/>
        <v>68</v>
      </c>
      <c r="F75" s="34">
        <v>0</v>
      </c>
      <c r="G75" s="34">
        <v>0</v>
      </c>
      <c r="H75" s="957">
        <f t="shared" si="14"/>
        <v>0</v>
      </c>
      <c r="I75" s="34">
        <v>2</v>
      </c>
      <c r="J75" s="34">
        <v>0</v>
      </c>
      <c r="K75" s="35">
        <f t="shared" si="15"/>
        <v>2</v>
      </c>
      <c r="L75" s="34">
        <v>0</v>
      </c>
      <c r="M75" s="34">
        <v>0</v>
      </c>
      <c r="N75" s="35">
        <f t="shared" si="16"/>
        <v>0</v>
      </c>
      <c r="O75" s="35">
        <f t="shared" si="17"/>
        <v>2</v>
      </c>
      <c r="P75" s="35">
        <f t="shared" si="18"/>
        <v>0</v>
      </c>
      <c r="Q75" s="947">
        <f t="shared" si="19"/>
        <v>2</v>
      </c>
      <c r="R75" s="34">
        <v>0</v>
      </c>
      <c r="S75" s="34">
        <v>0</v>
      </c>
      <c r="T75" s="35">
        <f t="shared" si="20"/>
        <v>0</v>
      </c>
      <c r="U75" s="34">
        <v>0</v>
      </c>
      <c r="V75" s="34">
        <v>0</v>
      </c>
      <c r="W75" s="35">
        <f t="shared" si="21"/>
        <v>0</v>
      </c>
      <c r="X75" s="35">
        <f t="shared" si="22"/>
        <v>0</v>
      </c>
      <c r="Y75" s="35">
        <f t="shared" si="23"/>
        <v>0</v>
      </c>
      <c r="Z75" s="974">
        <f t="shared" si="24"/>
        <v>0</v>
      </c>
      <c r="AA75" s="487">
        <f t="shared" si="25"/>
        <v>21.726051824578789</v>
      </c>
      <c r="AB75" s="39">
        <v>49912</v>
      </c>
    </row>
    <row r="76" spans="1:28" s="39" customFormat="1" ht="12.75" customHeight="1">
      <c r="A76" s="33">
        <v>74</v>
      </c>
      <c r="B76" s="437" t="s">
        <v>846</v>
      </c>
      <c r="C76" s="34">
        <v>14</v>
      </c>
      <c r="D76" s="34">
        <v>2</v>
      </c>
      <c r="E76" s="967">
        <f t="shared" si="13"/>
        <v>16</v>
      </c>
      <c r="F76" s="34">
        <v>0</v>
      </c>
      <c r="G76" s="34">
        <v>0</v>
      </c>
      <c r="H76" s="957">
        <f t="shared" si="14"/>
        <v>0</v>
      </c>
      <c r="I76" s="34">
        <v>1</v>
      </c>
      <c r="J76" s="34">
        <v>0</v>
      </c>
      <c r="K76" s="35">
        <f t="shared" si="15"/>
        <v>1</v>
      </c>
      <c r="L76" s="34">
        <v>0</v>
      </c>
      <c r="M76" s="34">
        <v>0</v>
      </c>
      <c r="N76" s="35">
        <f t="shared" si="16"/>
        <v>0</v>
      </c>
      <c r="O76" s="35">
        <f t="shared" si="17"/>
        <v>1</v>
      </c>
      <c r="P76" s="35">
        <f t="shared" si="18"/>
        <v>0</v>
      </c>
      <c r="Q76" s="947">
        <f t="shared" si="19"/>
        <v>1</v>
      </c>
      <c r="R76" s="34">
        <v>0</v>
      </c>
      <c r="S76" s="34">
        <v>0</v>
      </c>
      <c r="T76" s="35">
        <f t="shared" si="20"/>
        <v>0</v>
      </c>
      <c r="U76" s="34">
        <v>0</v>
      </c>
      <c r="V76" s="34">
        <v>0</v>
      </c>
      <c r="W76" s="35">
        <f t="shared" si="21"/>
        <v>0</v>
      </c>
      <c r="X76" s="35">
        <f t="shared" si="22"/>
        <v>0</v>
      </c>
      <c r="Y76" s="35">
        <f t="shared" si="23"/>
        <v>0</v>
      </c>
      <c r="Z76" s="974">
        <f t="shared" si="24"/>
        <v>0</v>
      </c>
      <c r="AA76" s="487">
        <f t="shared" si="25"/>
        <v>15.576018108043051</v>
      </c>
      <c r="AB76" s="39">
        <v>16381</v>
      </c>
    </row>
    <row r="77" spans="1:28" s="39" customFormat="1" ht="12.75" customHeight="1">
      <c r="A77" s="33">
        <v>75</v>
      </c>
      <c r="B77" s="437" t="s">
        <v>845</v>
      </c>
      <c r="C77" s="34">
        <v>14</v>
      </c>
      <c r="D77" s="34">
        <v>3</v>
      </c>
      <c r="E77" s="967">
        <f t="shared" si="13"/>
        <v>17</v>
      </c>
      <c r="F77" s="34">
        <v>0</v>
      </c>
      <c r="G77" s="34">
        <v>0</v>
      </c>
      <c r="H77" s="957">
        <f t="shared" si="14"/>
        <v>0</v>
      </c>
      <c r="I77" s="34">
        <v>0</v>
      </c>
      <c r="J77" s="34">
        <v>0</v>
      </c>
      <c r="K77" s="35">
        <f t="shared" si="15"/>
        <v>0</v>
      </c>
      <c r="L77" s="34">
        <v>0</v>
      </c>
      <c r="M77" s="34">
        <v>0</v>
      </c>
      <c r="N77" s="35">
        <f t="shared" si="16"/>
        <v>0</v>
      </c>
      <c r="O77" s="35">
        <f t="shared" si="17"/>
        <v>0</v>
      </c>
      <c r="P77" s="35">
        <f t="shared" si="18"/>
        <v>0</v>
      </c>
      <c r="Q77" s="947">
        <f t="shared" si="19"/>
        <v>0</v>
      </c>
      <c r="R77" s="34">
        <v>0</v>
      </c>
      <c r="S77" s="34">
        <v>0</v>
      </c>
      <c r="T77" s="35">
        <f t="shared" si="20"/>
        <v>0</v>
      </c>
      <c r="U77" s="34">
        <v>0</v>
      </c>
      <c r="V77" s="34">
        <v>0</v>
      </c>
      <c r="W77" s="35">
        <f t="shared" si="21"/>
        <v>0</v>
      </c>
      <c r="X77" s="35">
        <f t="shared" si="22"/>
        <v>0</v>
      </c>
      <c r="Y77" s="35">
        <f t="shared" si="23"/>
        <v>0</v>
      </c>
      <c r="Z77" s="974">
        <f t="shared" si="24"/>
        <v>0</v>
      </c>
      <c r="AA77" s="487">
        <f t="shared" si="25"/>
        <v>30.852130951074781</v>
      </c>
      <c r="AB77" s="39">
        <v>8787</v>
      </c>
    </row>
    <row r="78" spans="1:28" s="39" customFormat="1" ht="12.75" customHeight="1">
      <c r="A78" s="33">
        <v>77</v>
      </c>
      <c r="B78" s="437" t="s">
        <v>844</v>
      </c>
      <c r="C78" s="34">
        <v>67</v>
      </c>
      <c r="D78" s="34">
        <v>4</v>
      </c>
      <c r="E78" s="967">
        <f t="shared" si="13"/>
        <v>71</v>
      </c>
      <c r="F78" s="34">
        <v>0</v>
      </c>
      <c r="G78" s="34">
        <v>0</v>
      </c>
      <c r="H78" s="957">
        <f t="shared" si="14"/>
        <v>0</v>
      </c>
      <c r="I78" s="34">
        <v>2</v>
      </c>
      <c r="J78" s="34">
        <v>1</v>
      </c>
      <c r="K78" s="35">
        <f t="shared" si="15"/>
        <v>3</v>
      </c>
      <c r="L78" s="34">
        <v>0</v>
      </c>
      <c r="M78" s="34">
        <v>0</v>
      </c>
      <c r="N78" s="35">
        <f t="shared" si="16"/>
        <v>0</v>
      </c>
      <c r="O78" s="35">
        <f t="shared" si="17"/>
        <v>2</v>
      </c>
      <c r="P78" s="35">
        <f t="shared" si="18"/>
        <v>1</v>
      </c>
      <c r="Q78" s="947">
        <f t="shared" si="19"/>
        <v>3</v>
      </c>
      <c r="R78" s="34">
        <v>1</v>
      </c>
      <c r="S78" s="34">
        <v>0</v>
      </c>
      <c r="T78" s="35">
        <f t="shared" si="20"/>
        <v>1</v>
      </c>
      <c r="U78" s="34">
        <v>0</v>
      </c>
      <c r="V78" s="34">
        <v>0</v>
      </c>
      <c r="W78" s="35">
        <f t="shared" si="21"/>
        <v>0</v>
      </c>
      <c r="X78" s="35">
        <f t="shared" si="22"/>
        <v>1</v>
      </c>
      <c r="Y78" s="35">
        <f t="shared" si="23"/>
        <v>0</v>
      </c>
      <c r="Z78" s="974">
        <f t="shared" si="24"/>
        <v>1</v>
      </c>
      <c r="AA78" s="487">
        <f t="shared" si="25"/>
        <v>36.748830405261238</v>
      </c>
      <c r="AB78" s="39">
        <v>30810</v>
      </c>
    </row>
    <row r="79" spans="1:28" s="39" customFormat="1" ht="12.75" customHeight="1">
      <c r="A79" s="33">
        <v>78</v>
      </c>
      <c r="B79" s="437" t="s">
        <v>843</v>
      </c>
      <c r="C79" s="34">
        <v>21</v>
      </c>
      <c r="D79" s="34">
        <v>1</v>
      </c>
      <c r="E79" s="967">
        <f t="shared" si="13"/>
        <v>22</v>
      </c>
      <c r="F79" s="34">
        <v>0</v>
      </c>
      <c r="G79" s="34">
        <v>0</v>
      </c>
      <c r="H79" s="957">
        <f t="shared" si="14"/>
        <v>0</v>
      </c>
      <c r="I79" s="34">
        <v>0</v>
      </c>
      <c r="J79" s="34">
        <v>0</v>
      </c>
      <c r="K79" s="35">
        <f t="shared" si="15"/>
        <v>0</v>
      </c>
      <c r="L79" s="34">
        <v>0</v>
      </c>
      <c r="M79" s="34">
        <v>0</v>
      </c>
      <c r="N79" s="35">
        <f t="shared" si="16"/>
        <v>0</v>
      </c>
      <c r="O79" s="35">
        <f t="shared" si="17"/>
        <v>0</v>
      </c>
      <c r="P79" s="35">
        <f t="shared" si="18"/>
        <v>0</v>
      </c>
      <c r="Q79" s="947">
        <f t="shared" si="19"/>
        <v>0</v>
      </c>
      <c r="R79" s="34">
        <v>0</v>
      </c>
      <c r="S79" s="34">
        <v>0</v>
      </c>
      <c r="T79" s="35">
        <f t="shared" si="20"/>
        <v>0</v>
      </c>
      <c r="U79" s="34">
        <v>0</v>
      </c>
      <c r="V79" s="34">
        <v>0</v>
      </c>
      <c r="W79" s="35">
        <f t="shared" si="21"/>
        <v>0</v>
      </c>
      <c r="X79" s="35">
        <f t="shared" si="22"/>
        <v>0</v>
      </c>
      <c r="Y79" s="35">
        <f t="shared" si="23"/>
        <v>0</v>
      </c>
      <c r="Z79" s="974">
        <f t="shared" si="24"/>
        <v>0</v>
      </c>
      <c r="AA79" s="487">
        <f t="shared" si="25"/>
        <v>22.663584293494715</v>
      </c>
      <c r="AB79" s="39">
        <v>15480</v>
      </c>
    </row>
    <row r="80" spans="1:28" s="39" customFormat="1" ht="12.75" customHeight="1">
      <c r="A80" s="33">
        <v>79</v>
      </c>
      <c r="B80" s="437" t="s">
        <v>842</v>
      </c>
      <c r="C80" s="34">
        <v>40</v>
      </c>
      <c r="D80" s="34">
        <v>7</v>
      </c>
      <c r="E80" s="967">
        <f t="shared" si="13"/>
        <v>47</v>
      </c>
      <c r="F80" s="34">
        <v>0</v>
      </c>
      <c r="G80" s="34">
        <v>0</v>
      </c>
      <c r="H80" s="957">
        <f t="shared" si="14"/>
        <v>0</v>
      </c>
      <c r="I80" s="34">
        <v>1</v>
      </c>
      <c r="J80" s="34">
        <v>1</v>
      </c>
      <c r="K80" s="35">
        <f t="shared" si="15"/>
        <v>2</v>
      </c>
      <c r="L80" s="34">
        <v>0</v>
      </c>
      <c r="M80" s="34">
        <v>0</v>
      </c>
      <c r="N80" s="35">
        <f t="shared" si="16"/>
        <v>0</v>
      </c>
      <c r="O80" s="35">
        <f t="shared" si="17"/>
        <v>1</v>
      </c>
      <c r="P80" s="35">
        <f t="shared" si="18"/>
        <v>1</v>
      </c>
      <c r="Q80" s="947">
        <f t="shared" si="19"/>
        <v>2</v>
      </c>
      <c r="R80" s="34">
        <v>2</v>
      </c>
      <c r="S80" s="34">
        <v>0</v>
      </c>
      <c r="T80" s="35">
        <f t="shared" si="20"/>
        <v>2</v>
      </c>
      <c r="U80" s="34">
        <v>0</v>
      </c>
      <c r="V80" s="34">
        <v>0</v>
      </c>
      <c r="W80" s="35">
        <f t="shared" si="21"/>
        <v>0</v>
      </c>
      <c r="X80" s="35">
        <f t="shared" si="22"/>
        <v>2</v>
      </c>
      <c r="Y80" s="35">
        <f t="shared" si="23"/>
        <v>0</v>
      </c>
      <c r="Z80" s="974">
        <f t="shared" si="24"/>
        <v>2</v>
      </c>
      <c r="AA80" s="487">
        <f t="shared" si="25"/>
        <v>16.876189674959896</v>
      </c>
      <c r="AB80" s="39">
        <v>44412</v>
      </c>
    </row>
    <row r="81" spans="1:28" s="39" customFormat="1" ht="12.75" customHeight="1">
      <c r="A81" s="33">
        <v>80</v>
      </c>
      <c r="B81" s="437" t="s">
        <v>841</v>
      </c>
      <c r="C81" s="34">
        <v>248</v>
      </c>
      <c r="D81" s="34">
        <v>12</v>
      </c>
      <c r="E81" s="967">
        <f t="shared" si="13"/>
        <v>260</v>
      </c>
      <c r="F81" s="34">
        <v>0</v>
      </c>
      <c r="G81" s="34">
        <v>0</v>
      </c>
      <c r="H81" s="957">
        <f t="shared" si="14"/>
        <v>0</v>
      </c>
      <c r="I81" s="34">
        <v>5</v>
      </c>
      <c r="J81" s="34">
        <v>0</v>
      </c>
      <c r="K81" s="35">
        <f t="shared" si="15"/>
        <v>5</v>
      </c>
      <c r="L81" s="34">
        <v>1</v>
      </c>
      <c r="M81" s="34">
        <v>0</v>
      </c>
      <c r="N81" s="35">
        <f t="shared" si="16"/>
        <v>1</v>
      </c>
      <c r="O81" s="35">
        <f t="shared" si="17"/>
        <v>6</v>
      </c>
      <c r="P81" s="35">
        <f t="shared" si="18"/>
        <v>0</v>
      </c>
      <c r="Q81" s="947">
        <f t="shared" si="19"/>
        <v>6</v>
      </c>
      <c r="R81" s="34">
        <v>3</v>
      </c>
      <c r="S81" s="34">
        <v>2</v>
      </c>
      <c r="T81" s="35">
        <f t="shared" si="20"/>
        <v>5</v>
      </c>
      <c r="U81" s="34">
        <v>0</v>
      </c>
      <c r="V81" s="34">
        <v>0</v>
      </c>
      <c r="W81" s="35">
        <f t="shared" si="21"/>
        <v>0</v>
      </c>
      <c r="X81" s="35">
        <f t="shared" si="22"/>
        <v>3</v>
      </c>
      <c r="Y81" s="35">
        <f t="shared" si="23"/>
        <v>2</v>
      </c>
      <c r="Z81" s="974">
        <f t="shared" si="24"/>
        <v>5</v>
      </c>
      <c r="AA81" s="487">
        <f t="shared" si="25"/>
        <v>18.438699525947307</v>
      </c>
      <c r="AB81" s="39">
        <v>224864</v>
      </c>
    </row>
    <row r="82" spans="1:28" s="39" customFormat="1" ht="12.75" customHeight="1">
      <c r="A82" s="33">
        <v>81</v>
      </c>
      <c r="B82" s="437" t="s">
        <v>840</v>
      </c>
      <c r="C82" s="34">
        <v>524</v>
      </c>
      <c r="D82" s="34">
        <v>113</v>
      </c>
      <c r="E82" s="967">
        <f t="shared" si="13"/>
        <v>637</v>
      </c>
      <c r="F82" s="34">
        <v>1</v>
      </c>
      <c r="G82" s="34">
        <v>0</v>
      </c>
      <c r="H82" s="957">
        <f t="shared" si="14"/>
        <v>1</v>
      </c>
      <c r="I82" s="34">
        <v>15</v>
      </c>
      <c r="J82" s="34">
        <v>0</v>
      </c>
      <c r="K82" s="35">
        <f t="shared" si="15"/>
        <v>15</v>
      </c>
      <c r="L82" s="34">
        <v>2</v>
      </c>
      <c r="M82" s="34">
        <v>0</v>
      </c>
      <c r="N82" s="35">
        <f t="shared" si="16"/>
        <v>2</v>
      </c>
      <c r="O82" s="35">
        <f t="shared" si="17"/>
        <v>17</v>
      </c>
      <c r="P82" s="35">
        <f t="shared" si="18"/>
        <v>0</v>
      </c>
      <c r="Q82" s="947">
        <f t="shared" si="19"/>
        <v>17</v>
      </c>
      <c r="R82" s="34">
        <v>5</v>
      </c>
      <c r="S82" s="34">
        <v>1</v>
      </c>
      <c r="T82" s="35">
        <f t="shared" si="20"/>
        <v>6</v>
      </c>
      <c r="U82" s="34">
        <v>0</v>
      </c>
      <c r="V82" s="34">
        <v>0</v>
      </c>
      <c r="W82" s="35">
        <f t="shared" si="21"/>
        <v>0</v>
      </c>
      <c r="X82" s="35">
        <f t="shared" si="22"/>
        <v>5</v>
      </c>
      <c r="Y82" s="35">
        <f t="shared" si="23"/>
        <v>1</v>
      </c>
      <c r="Z82" s="974">
        <f t="shared" si="24"/>
        <v>6</v>
      </c>
      <c r="AA82" s="487">
        <f t="shared" si="25"/>
        <v>35.146038927011944</v>
      </c>
      <c r="AB82" s="39">
        <v>289028</v>
      </c>
    </row>
    <row r="83" spans="1:28" s="39" customFormat="1" ht="12.75" customHeight="1">
      <c r="A83" s="33">
        <v>82</v>
      </c>
      <c r="B83" s="437" t="s">
        <v>839</v>
      </c>
      <c r="C83" s="34">
        <v>251</v>
      </c>
      <c r="D83" s="34">
        <v>44</v>
      </c>
      <c r="E83" s="967">
        <f t="shared" si="13"/>
        <v>295</v>
      </c>
      <c r="F83" s="34">
        <v>1</v>
      </c>
      <c r="G83" s="34">
        <v>1</v>
      </c>
      <c r="H83" s="957">
        <f t="shared" si="14"/>
        <v>2</v>
      </c>
      <c r="I83" s="34">
        <v>11</v>
      </c>
      <c r="J83" s="34">
        <v>0</v>
      </c>
      <c r="K83" s="35">
        <f t="shared" si="15"/>
        <v>11</v>
      </c>
      <c r="L83" s="34">
        <v>0</v>
      </c>
      <c r="M83" s="34">
        <v>0</v>
      </c>
      <c r="N83" s="35">
        <f t="shared" si="16"/>
        <v>0</v>
      </c>
      <c r="O83" s="35">
        <f t="shared" si="17"/>
        <v>11</v>
      </c>
      <c r="P83" s="35">
        <f t="shared" si="18"/>
        <v>0</v>
      </c>
      <c r="Q83" s="947">
        <f t="shared" si="19"/>
        <v>11</v>
      </c>
      <c r="R83" s="34">
        <v>6</v>
      </c>
      <c r="S83" s="34">
        <v>0</v>
      </c>
      <c r="T83" s="35">
        <f t="shared" si="20"/>
        <v>6</v>
      </c>
      <c r="U83" s="34">
        <v>0</v>
      </c>
      <c r="V83" s="34">
        <v>0</v>
      </c>
      <c r="W83" s="35">
        <f t="shared" si="21"/>
        <v>0</v>
      </c>
      <c r="X83" s="35">
        <f t="shared" si="22"/>
        <v>6</v>
      </c>
      <c r="Y83" s="35">
        <f t="shared" si="23"/>
        <v>0</v>
      </c>
      <c r="Z83" s="974">
        <f t="shared" si="24"/>
        <v>6</v>
      </c>
      <c r="AA83" s="487">
        <f t="shared" si="25"/>
        <v>16.10314988661538</v>
      </c>
      <c r="AB83" s="39">
        <v>292138</v>
      </c>
    </row>
    <row r="84" spans="1:28" s="39" customFormat="1" ht="12.75" customHeight="1">
      <c r="A84" s="33">
        <v>84</v>
      </c>
      <c r="B84" s="437" t="s">
        <v>838</v>
      </c>
      <c r="C84" s="34">
        <v>35</v>
      </c>
      <c r="D84" s="34">
        <v>1</v>
      </c>
      <c r="E84" s="967">
        <f t="shared" si="13"/>
        <v>36</v>
      </c>
      <c r="F84" s="34">
        <v>0</v>
      </c>
      <c r="G84" s="34">
        <v>0</v>
      </c>
      <c r="H84" s="957">
        <f t="shared" si="14"/>
        <v>0</v>
      </c>
      <c r="I84" s="34">
        <v>2</v>
      </c>
      <c r="J84" s="34">
        <v>0</v>
      </c>
      <c r="K84" s="35">
        <f t="shared" si="15"/>
        <v>2</v>
      </c>
      <c r="L84" s="34">
        <v>0</v>
      </c>
      <c r="M84" s="34">
        <v>0</v>
      </c>
      <c r="N84" s="35">
        <f t="shared" si="16"/>
        <v>0</v>
      </c>
      <c r="O84" s="35">
        <f t="shared" si="17"/>
        <v>2</v>
      </c>
      <c r="P84" s="35">
        <f t="shared" si="18"/>
        <v>0</v>
      </c>
      <c r="Q84" s="947">
        <f t="shared" si="19"/>
        <v>2</v>
      </c>
      <c r="R84" s="34">
        <v>0</v>
      </c>
      <c r="S84" s="34">
        <v>0</v>
      </c>
      <c r="T84" s="35">
        <f t="shared" si="20"/>
        <v>0</v>
      </c>
      <c r="U84" s="34">
        <v>0</v>
      </c>
      <c r="V84" s="34">
        <v>0</v>
      </c>
      <c r="W84" s="35">
        <f t="shared" si="21"/>
        <v>0</v>
      </c>
      <c r="X84" s="35">
        <f t="shared" si="22"/>
        <v>0</v>
      </c>
      <c r="Y84" s="35">
        <f t="shared" si="23"/>
        <v>0</v>
      </c>
      <c r="Z84" s="974">
        <f t="shared" si="24"/>
        <v>0</v>
      </c>
      <c r="AA84" s="487">
        <f t="shared" si="25"/>
        <v>58.170958902894895</v>
      </c>
      <c r="AB84" s="39">
        <v>9869</v>
      </c>
    </row>
    <row r="85" spans="1:28" s="39" customFormat="1" ht="12.75" customHeight="1">
      <c r="A85" s="33">
        <v>85</v>
      </c>
      <c r="B85" s="437" t="s">
        <v>837</v>
      </c>
      <c r="C85" s="34">
        <v>98</v>
      </c>
      <c r="D85" s="34">
        <v>24</v>
      </c>
      <c r="E85" s="967">
        <f t="shared" si="13"/>
        <v>122</v>
      </c>
      <c r="F85" s="34">
        <v>1</v>
      </c>
      <c r="G85" s="34">
        <v>0</v>
      </c>
      <c r="H85" s="957">
        <f t="shared" si="14"/>
        <v>1</v>
      </c>
      <c r="I85" s="34">
        <v>5</v>
      </c>
      <c r="J85" s="34">
        <v>1</v>
      </c>
      <c r="K85" s="35">
        <f t="shared" si="15"/>
        <v>6</v>
      </c>
      <c r="L85" s="34">
        <v>0</v>
      </c>
      <c r="M85" s="34">
        <v>0</v>
      </c>
      <c r="N85" s="35">
        <f t="shared" si="16"/>
        <v>0</v>
      </c>
      <c r="O85" s="35">
        <f t="shared" si="17"/>
        <v>5</v>
      </c>
      <c r="P85" s="35">
        <f t="shared" si="18"/>
        <v>1</v>
      </c>
      <c r="Q85" s="947">
        <f t="shared" si="19"/>
        <v>6</v>
      </c>
      <c r="R85" s="34">
        <v>1</v>
      </c>
      <c r="S85" s="34">
        <v>0</v>
      </c>
      <c r="T85" s="35">
        <f t="shared" si="20"/>
        <v>1</v>
      </c>
      <c r="U85" s="34">
        <v>0</v>
      </c>
      <c r="V85" s="34">
        <v>0</v>
      </c>
      <c r="W85" s="35">
        <f t="shared" si="21"/>
        <v>0</v>
      </c>
      <c r="X85" s="35">
        <f t="shared" si="22"/>
        <v>1</v>
      </c>
      <c r="Y85" s="35">
        <f t="shared" si="23"/>
        <v>0</v>
      </c>
      <c r="Z85" s="974">
        <f t="shared" si="24"/>
        <v>1</v>
      </c>
      <c r="AA85" s="487">
        <f t="shared" si="25"/>
        <v>3.9572860311643918</v>
      </c>
      <c r="AB85" s="39">
        <v>491631</v>
      </c>
    </row>
    <row r="86" spans="1:28" s="39" customFormat="1" ht="12.75" customHeight="1">
      <c r="A86" s="33">
        <v>86</v>
      </c>
      <c r="B86" s="437" t="s">
        <v>836</v>
      </c>
      <c r="C86" s="34">
        <v>71</v>
      </c>
      <c r="D86" s="34">
        <v>60</v>
      </c>
      <c r="E86" s="967">
        <f t="shared" si="13"/>
        <v>131</v>
      </c>
      <c r="F86" s="34">
        <v>5</v>
      </c>
      <c r="G86" s="34">
        <v>0</v>
      </c>
      <c r="H86" s="957">
        <f t="shared" si="14"/>
        <v>5</v>
      </c>
      <c r="I86" s="34">
        <v>1</v>
      </c>
      <c r="J86" s="34">
        <v>0</v>
      </c>
      <c r="K86" s="35">
        <f t="shared" si="15"/>
        <v>1</v>
      </c>
      <c r="L86" s="34">
        <v>2</v>
      </c>
      <c r="M86" s="34">
        <v>0</v>
      </c>
      <c r="N86" s="35">
        <f t="shared" si="16"/>
        <v>2</v>
      </c>
      <c r="O86" s="35">
        <f t="shared" si="17"/>
        <v>3</v>
      </c>
      <c r="P86" s="35">
        <f t="shared" si="18"/>
        <v>0</v>
      </c>
      <c r="Q86" s="947">
        <f t="shared" si="19"/>
        <v>3</v>
      </c>
      <c r="R86" s="34">
        <v>0</v>
      </c>
      <c r="S86" s="34">
        <v>0</v>
      </c>
      <c r="T86" s="35">
        <f t="shared" si="20"/>
        <v>0</v>
      </c>
      <c r="U86" s="34">
        <v>0</v>
      </c>
      <c r="V86" s="34">
        <v>0</v>
      </c>
      <c r="W86" s="35">
        <f t="shared" si="21"/>
        <v>0</v>
      </c>
      <c r="X86" s="35">
        <f t="shared" si="22"/>
        <v>0</v>
      </c>
      <c r="Y86" s="35">
        <f t="shared" si="23"/>
        <v>0</v>
      </c>
      <c r="Z86" s="974">
        <f t="shared" si="24"/>
        <v>0</v>
      </c>
      <c r="AA86" s="487">
        <f t="shared" si="25"/>
        <v>8.4741472786814409</v>
      </c>
      <c r="AB86" s="39">
        <v>246520</v>
      </c>
    </row>
    <row r="87" spans="1:28" s="39" customFormat="1" ht="12.75" customHeight="1">
      <c r="A87" s="33">
        <v>87</v>
      </c>
      <c r="B87" s="437" t="s">
        <v>835</v>
      </c>
      <c r="C87" s="34">
        <v>3</v>
      </c>
      <c r="D87" s="34">
        <v>5</v>
      </c>
      <c r="E87" s="967">
        <f t="shared" si="13"/>
        <v>8</v>
      </c>
      <c r="F87" s="34">
        <v>0</v>
      </c>
      <c r="G87" s="34">
        <v>0</v>
      </c>
      <c r="H87" s="957">
        <f t="shared" si="14"/>
        <v>0</v>
      </c>
      <c r="I87" s="34">
        <v>0</v>
      </c>
      <c r="J87" s="34">
        <v>1</v>
      </c>
      <c r="K87" s="35">
        <f t="shared" si="15"/>
        <v>1</v>
      </c>
      <c r="L87" s="34">
        <v>0</v>
      </c>
      <c r="M87" s="34">
        <v>0</v>
      </c>
      <c r="N87" s="35">
        <f t="shared" si="16"/>
        <v>0</v>
      </c>
      <c r="O87" s="35">
        <f t="shared" si="17"/>
        <v>0</v>
      </c>
      <c r="P87" s="35">
        <f t="shared" si="18"/>
        <v>1</v>
      </c>
      <c r="Q87" s="947">
        <f t="shared" si="19"/>
        <v>1</v>
      </c>
      <c r="R87" s="34">
        <v>1</v>
      </c>
      <c r="S87" s="34">
        <v>0</v>
      </c>
      <c r="T87" s="35">
        <f t="shared" si="20"/>
        <v>1</v>
      </c>
      <c r="U87" s="34">
        <v>0</v>
      </c>
      <c r="V87" s="34">
        <v>0</v>
      </c>
      <c r="W87" s="35">
        <f t="shared" si="21"/>
        <v>0</v>
      </c>
      <c r="X87" s="35">
        <f t="shared" si="22"/>
        <v>1</v>
      </c>
      <c r="Y87" s="35">
        <f t="shared" si="23"/>
        <v>0</v>
      </c>
      <c r="Z87" s="974">
        <f t="shared" si="24"/>
        <v>1</v>
      </c>
      <c r="AA87" s="487">
        <f t="shared" si="25"/>
        <v>7.865312966333331</v>
      </c>
      <c r="AB87" s="39">
        <v>16220</v>
      </c>
    </row>
    <row r="88" spans="1:28" s="39" customFormat="1" ht="12.75" customHeight="1">
      <c r="A88" s="33">
        <v>88</v>
      </c>
      <c r="B88" s="437" t="s">
        <v>834</v>
      </c>
      <c r="C88" s="34">
        <v>3</v>
      </c>
      <c r="D88" s="34">
        <v>11</v>
      </c>
      <c r="E88" s="967">
        <f t="shared" si="13"/>
        <v>14</v>
      </c>
      <c r="F88" s="34">
        <v>0</v>
      </c>
      <c r="G88" s="34">
        <v>0</v>
      </c>
      <c r="H88" s="957">
        <f t="shared" si="14"/>
        <v>0</v>
      </c>
      <c r="I88" s="34">
        <v>0</v>
      </c>
      <c r="J88" s="34">
        <v>0</v>
      </c>
      <c r="K88" s="35">
        <f t="shared" si="15"/>
        <v>0</v>
      </c>
      <c r="L88" s="34">
        <v>0</v>
      </c>
      <c r="M88" s="34">
        <v>0</v>
      </c>
      <c r="N88" s="35">
        <f t="shared" si="16"/>
        <v>0</v>
      </c>
      <c r="O88" s="35">
        <f t="shared" si="17"/>
        <v>0</v>
      </c>
      <c r="P88" s="35">
        <f t="shared" si="18"/>
        <v>0</v>
      </c>
      <c r="Q88" s="947">
        <f t="shared" si="19"/>
        <v>0</v>
      </c>
      <c r="R88" s="34">
        <v>0</v>
      </c>
      <c r="S88" s="34">
        <v>0</v>
      </c>
      <c r="T88" s="35">
        <f t="shared" si="20"/>
        <v>0</v>
      </c>
      <c r="U88" s="34">
        <v>0</v>
      </c>
      <c r="V88" s="34">
        <v>0</v>
      </c>
      <c r="W88" s="35">
        <f t="shared" si="21"/>
        <v>0</v>
      </c>
      <c r="X88" s="35">
        <f t="shared" si="22"/>
        <v>0</v>
      </c>
      <c r="Y88" s="35">
        <f t="shared" si="23"/>
        <v>0</v>
      </c>
      <c r="Z88" s="974">
        <f t="shared" si="24"/>
        <v>0</v>
      </c>
      <c r="AA88" s="487">
        <f t="shared" si="25"/>
        <v>7.3760046434971445</v>
      </c>
      <c r="AB88" s="39">
        <v>30268</v>
      </c>
    </row>
    <row r="89" spans="1:28" s="39" customFormat="1" ht="12.75" customHeight="1">
      <c r="A89" s="33">
        <v>90</v>
      </c>
      <c r="B89" s="437" t="s">
        <v>833</v>
      </c>
      <c r="C89" s="34">
        <v>10</v>
      </c>
      <c r="D89" s="34">
        <v>0</v>
      </c>
      <c r="E89" s="967">
        <f t="shared" si="13"/>
        <v>10</v>
      </c>
      <c r="F89" s="34">
        <v>0</v>
      </c>
      <c r="G89" s="34">
        <v>0</v>
      </c>
      <c r="H89" s="957">
        <f t="shared" si="14"/>
        <v>0</v>
      </c>
      <c r="I89" s="34">
        <v>0</v>
      </c>
      <c r="J89" s="34">
        <v>0</v>
      </c>
      <c r="K89" s="35">
        <f t="shared" si="15"/>
        <v>0</v>
      </c>
      <c r="L89" s="34">
        <v>0</v>
      </c>
      <c r="M89" s="34">
        <v>0</v>
      </c>
      <c r="N89" s="35">
        <f t="shared" si="16"/>
        <v>0</v>
      </c>
      <c r="O89" s="35">
        <f t="shared" si="17"/>
        <v>0</v>
      </c>
      <c r="P89" s="35">
        <f t="shared" si="18"/>
        <v>0</v>
      </c>
      <c r="Q89" s="947">
        <f t="shared" si="19"/>
        <v>0</v>
      </c>
      <c r="R89" s="34">
        <v>0</v>
      </c>
      <c r="S89" s="34">
        <v>0</v>
      </c>
      <c r="T89" s="35">
        <f t="shared" si="20"/>
        <v>0</v>
      </c>
      <c r="U89" s="34">
        <v>0</v>
      </c>
      <c r="V89" s="34">
        <v>0</v>
      </c>
      <c r="W89" s="35">
        <f t="shared" si="21"/>
        <v>0</v>
      </c>
      <c r="X89" s="35">
        <f t="shared" si="22"/>
        <v>0</v>
      </c>
      <c r="Y89" s="35">
        <f t="shared" si="23"/>
        <v>0</v>
      </c>
      <c r="Z89" s="974">
        <f t="shared" si="24"/>
        <v>0</v>
      </c>
      <c r="AA89" s="487">
        <f t="shared" si="25"/>
        <v>14.373070787959286</v>
      </c>
      <c r="AB89" s="39">
        <v>11095</v>
      </c>
    </row>
    <row r="90" spans="1:28" s="39" customFormat="1" ht="12.75" customHeight="1">
      <c r="A90" s="33">
        <v>91</v>
      </c>
      <c r="B90" s="437" t="s">
        <v>832</v>
      </c>
      <c r="C90" s="34">
        <v>5</v>
      </c>
      <c r="D90" s="34">
        <v>0</v>
      </c>
      <c r="E90" s="967">
        <f t="shared" si="13"/>
        <v>5</v>
      </c>
      <c r="F90" s="34">
        <v>0</v>
      </c>
      <c r="G90" s="34">
        <v>0</v>
      </c>
      <c r="H90" s="957">
        <f t="shared" si="14"/>
        <v>0</v>
      </c>
      <c r="I90" s="34">
        <v>0</v>
      </c>
      <c r="J90" s="34">
        <v>0</v>
      </c>
      <c r="K90" s="35">
        <f t="shared" si="15"/>
        <v>0</v>
      </c>
      <c r="L90" s="34">
        <v>0</v>
      </c>
      <c r="M90" s="34">
        <v>0</v>
      </c>
      <c r="N90" s="35">
        <f t="shared" si="16"/>
        <v>0</v>
      </c>
      <c r="O90" s="35">
        <f t="shared" si="17"/>
        <v>0</v>
      </c>
      <c r="P90" s="35">
        <f t="shared" si="18"/>
        <v>0</v>
      </c>
      <c r="Q90" s="947">
        <f t="shared" si="19"/>
        <v>0</v>
      </c>
      <c r="R90" s="34">
        <v>0</v>
      </c>
      <c r="S90" s="34">
        <v>0</v>
      </c>
      <c r="T90" s="35">
        <f t="shared" si="20"/>
        <v>0</v>
      </c>
      <c r="U90" s="34">
        <v>0</v>
      </c>
      <c r="V90" s="34">
        <v>0</v>
      </c>
      <c r="W90" s="35">
        <f t="shared" si="21"/>
        <v>0</v>
      </c>
      <c r="X90" s="35">
        <f t="shared" si="22"/>
        <v>0</v>
      </c>
      <c r="Y90" s="35">
        <f t="shared" si="23"/>
        <v>0</v>
      </c>
      <c r="Z90" s="974">
        <f t="shared" si="24"/>
        <v>0</v>
      </c>
      <c r="AA90" s="487">
        <f t="shared" si="25"/>
        <v>36.342119506018292</v>
      </c>
      <c r="AB90" s="39">
        <v>2194</v>
      </c>
    </row>
    <row r="91" spans="1:28" s="39" customFormat="1" ht="12.75" customHeight="1">
      <c r="A91" s="33">
        <v>92</v>
      </c>
      <c r="B91" s="437" t="s">
        <v>831</v>
      </c>
      <c r="C91" s="34">
        <v>131</v>
      </c>
      <c r="D91" s="34">
        <v>6</v>
      </c>
      <c r="E91" s="967">
        <f t="shared" si="13"/>
        <v>137</v>
      </c>
      <c r="F91" s="34">
        <v>1</v>
      </c>
      <c r="G91" s="34">
        <v>0</v>
      </c>
      <c r="H91" s="957">
        <f t="shared" si="14"/>
        <v>1</v>
      </c>
      <c r="I91" s="34">
        <v>13</v>
      </c>
      <c r="J91" s="34">
        <v>1</v>
      </c>
      <c r="K91" s="35">
        <f t="shared" si="15"/>
        <v>14</v>
      </c>
      <c r="L91" s="34">
        <v>0</v>
      </c>
      <c r="M91" s="34">
        <v>0</v>
      </c>
      <c r="N91" s="35">
        <f t="shared" si="16"/>
        <v>0</v>
      </c>
      <c r="O91" s="35">
        <f t="shared" si="17"/>
        <v>13</v>
      </c>
      <c r="P91" s="35">
        <f t="shared" si="18"/>
        <v>1</v>
      </c>
      <c r="Q91" s="947">
        <f t="shared" si="19"/>
        <v>14</v>
      </c>
      <c r="R91" s="34">
        <v>6</v>
      </c>
      <c r="S91" s="34">
        <v>0</v>
      </c>
      <c r="T91" s="35">
        <f t="shared" si="20"/>
        <v>6</v>
      </c>
      <c r="U91" s="34">
        <v>0</v>
      </c>
      <c r="V91" s="34">
        <v>0</v>
      </c>
      <c r="W91" s="35">
        <f t="shared" si="21"/>
        <v>0</v>
      </c>
      <c r="X91" s="35">
        <f t="shared" si="22"/>
        <v>6</v>
      </c>
      <c r="Y91" s="35">
        <f t="shared" si="23"/>
        <v>0</v>
      </c>
      <c r="Z91" s="974">
        <f t="shared" si="24"/>
        <v>6</v>
      </c>
      <c r="AA91" s="487">
        <f t="shared" si="25"/>
        <v>161.24646242349939</v>
      </c>
      <c r="AB91" s="39">
        <v>13549</v>
      </c>
    </row>
    <row r="92" spans="1:28" s="39" customFormat="1" ht="12.75" customHeight="1">
      <c r="A92" s="33">
        <v>93</v>
      </c>
      <c r="B92" s="437" t="s">
        <v>830</v>
      </c>
      <c r="C92" s="34">
        <v>67</v>
      </c>
      <c r="D92" s="34">
        <v>14</v>
      </c>
      <c r="E92" s="967">
        <f t="shared" si="13"/>
        <v>81</v>
      </c>
      <c r="F92" s="34">
        <v>0</v>
      </c>
      <c r="G92" s="34">
        <v>0</v>
      </c>
      <c r="H92" s="957">
        <f t="shared" si="14"/>
        <v>0</v>
      </c>
      <c r="I92" s="34">
        <v>10</v>
      </c>
      <c r="J92" s="34">
        <v>0</v>
      </c>
      <c r="K92" s="35">
        <f t="shared" si="15"/>
        <v>10</v>
      </c>
      <c r="L92" s="34">
        <v>0</v>
      </c>
      <c r="M92" s="34">
        <v>0</v>
      </c>
      <c r="N92" s="35">
        <f t="shared" si="16"/>
        <v>0</v>
      </c>
      <c r="O92" s="35">
        <f t="shared" si="17"/>
        <v>10</v>
      </c>
      <c r="P92" s="35">
        <f t="shared" si="18"/>
        <v>0</v>
      </c>
      <c r="Q92" s="947">
        <f t="shared" si="19"/>
        <v>10</v>
      </c>
      <c r="R92" s="34">
        <v>7</v>
      </c>
      <c r="S92" s="34">
        <v>0</v>
      </c>
      <c r="T92" s="35">
        <f t="shared" si="20"/>
        <v>7</v>
      </c>
      <c r="U92" s="34">
        <v>0</v>
      </c>
      <c r="V92" s="34">
        <v>0</v>
      </c>
      <c r="W92" s="35">
        <f t="shared" si="21"/>
        <v>0</v>
      </c>
      <c r="X92" s="35">
        <f t="shared" si="22"/>
        <v>7</v>
      </c>
      <c r="Y92" s="35">
        <f t="shared" si="23"/>
        <v>0</v>
      </c>
      <c r="Z92" s="974">
        <f t="shared" si="24"/>
        <v>7</v>
      </c>
      <c r="AA92" s="487">
        <f t="shared" si="25"/>
        <v>26.622025663200887</v>
      </c>
      <c r="AB92" s="39">
        <v>48520</v>
      </c>
    </row>
    <row r="93" spans="1:28" s="39" customFormat="1" ht="12.75" customHeight="1">
      <c r="A93" s="33">
        <v>94</v>
      </c>
      <c r="B93" s="437" t="s">
        <v>829</v>
      </c>
      <c r="C93" s="34">
        <v>7</v>
      </c>
      <c r="D93" s="34">
        <v>1</v>
      </c>
      <c r="E93" s="967">
        <f t="shared" si="13"/>
        <v>8</v>
      </c>
      <c r="F93" s="34">
        <v>0</v>
      </c>
      <c r="G93" s="34">
        <v>0</v>
      </c>
      <c r="H93" s="957">
        <f t="shared" si="14"/>
        <v>0</v>
      </c>
      <c r="I93" s="34">
        <v>4</v>
      </c>
      <c r="J93" s="34">
        <v>0</v>
      </c>
      <c r="K93" s="35">
        <f t="shared" si="15"/>
        <v>4</v>
      </c>
      <c r="L93" s="34">
        <v>6</v>
      </c>
      <c r="M93" s="34">
        <v>0</v>
      </c>
      <c r="N93" s="35">
        <f t="shared" si="16"/>
        <v>6</v>
      </c>
      <c r="O93" s="35">
        <f t="shared" si="17"/>
        <v>10</v>
      </c>
      <c r="P93" s="35">
        <f t="shared" si="18"/>
        <v>0</v>
      </c>
      <c r="Q93" s="947">
        <f t="shared" si="19"/>
        <v>10</v>
      </c>
      <c r="R93" s="34">
        <v>2</v>
      </c>
      <c r="S93" s="34">
        <v>0</v>
      </c>
      <c r="T93" s="35">
        <f t="shared" si="20"/>
        <v>2</v>
      </c>
      <c r="U93" s="34">
        <v>0</v>
      </c>
      <c r="V93" s="34">
        <v>0</v>
      </c>
      <c r="W93" s="35">
        <f t="shared" si="21"/>
        <v>0</v>
      </c>
      <c r="X93" s="35">
        <f t="shared" si="22"/>
        <v>2</v>
      </c>
      <c r="Y93" s="35">
        <f t="shared" si="23"/>
        <v>0</v>
      </c>
      <c r="Z93" s="974">
        <f t="shared" si="24"/>
        <v>2</v>
      </c>
      <c r="AA93" s="487">
        <f t="shared" si="25"/>
        <v>3.4555479919262879</v>
      </c>
      <c r="AB93" s="39">
        <v>36919</v>
      </c>
    </row>
    <row r="94" spans="1:28" s="39" customFormat="1" ht="12.75" customHeight="1">
      <c r="A94" s="33">
        <v>95</v>
      </c>
      <c r="B94" s="437" t="s">
        <v>828</v>
      </c>
      <c r="C94" s="34">
        <v>373</v>
      </c>
      <c r="D94" s="34">
        <v>31</v>
      </c>
      <c r="E94" s="967">
        <f t="shared" si="13"/>
        <v>404</v>
      </c>
      <c r="F94" s="34">
        <v>0</v>
      </c>
      <c r="G94" s="34">
        <v>0</v>
      </c>
      <c r="H94" s="957">
        <f t="shared" si="14"/>
        <v>0</v>
      </c>
      <c r="I94" s="34">
        <v>13</v>
      </c>
      <c r="J94" s="34">
        <v>0</v>
      </c>
      <c r="K94" s="35">
        <f t="shared" si="15"/>
        <v>13</v>
      </c>
      <c r="L94" s="34">
        <v>2</v>
      </c>
      <c r="M94" s="34">
        <v>0</v>
      </c>
      <c r="N94" s="35">
        <f t="shared" si="16"/>
        <v>2</v>
      </c>
      <c r="O94" s="35">
        <f t="shared" si="17"/>
        <v>15</v>
      </c>
      <c r="P94" s="35">
        <f t="shared" si="18"/>
        <v>0</v>
      </c>
      <c r="Q94" s="947">
        <f t="shared" si="19"/>
        <v>15</v>
      </c>
      <c r="R94" s="34">
        <v>3</v>
      </c>
      <c r="S94" s="34">
        <v>0</v>
      </c>
      <c r="T94" s="35">
        <f t="shared" si="20"/>
        <v>3</v>
      </c>
      <c r="U94" s="34">
        <v>0</v>
      </c>
      <c r="V94" s="34">
        <v>0</v>
      </c>
      <c r="W94" s="35">
        <f t="shared" si="21"/>
        <v>0</v>
      </c>
      <c r="X94" s="35">
        <f t="shared" si="22"/>
        <v>3</v>
      </c>
      <c r="Y94" s="35">
        <f t="shared" si="23"/>
        <v>0</v>
      </c>
      <c r="Z94" s="974">
        <f t="shared" si="24"/>
        <v>3</v>
      </c>
      <c r="AA94" s="487">
        <f t="shared" si="25"/>
        <v>88.180513596218148</v>
      </c>
      <c r="AB94" s="39">
        <v>73061</v>
      </c>
    </row>
    <row r="95" spans="1:28" s="39" customFormat="1" ht="12.75" customHeight="1">
      <c r="A95" s="33">
        <v>96</v>
      </c>
      <c r="B95" s="437" t="s">
        <v>827</v>
      </c>
      <c r="C95" s="34">
        <v>538</v>
      </c>
      <c r="D95" s="34">
        <v>168</v>
      </c>
      <c r="E95" s="967">
        <f t="shared" si="13"/>
        <v>706</v>
      </c>
      <c r="F95" s="34">
        <v>2</v>
      </c>
      <c r="G95" s="34">
        <v>1</v>
      </c>
      <c r="H95" s="957">
        <f t="shared" si="14"/>
        <v>3</v>
      </c>
      <c r="I95" s="34">
        <v>9</v>
      </c>
      <c r="J95" s="34">
        <v>2</v>
      </c>
      <c r="K95" s="35">
        <f t="shared" si="15"/>
        <v>11</v>
      </c>
      <c r="L95" s="34">
        <v>0</v>
      </c>
      <c r="M95" s="34">
        <v>0</v>
      </c>
      <c r="N95" s="35">
        <f t="shared" si="16"/>
        <v>0</v>
      </c>
      <c r="O95" s="35">
        <f t="shared" si="17"/>
        <v>9</v>
      </c>
      <c r="P95" s="35">
        <f t="shared" si="18"/>
        <v>2</v>
      </c>
      <c r="Q95" s="947">
        <f t="shared" si="19"/>
        <v>11</v>
      </c>
      <c r="R95" s="34">
        <v>2</v>
      </c>
      <c r="S95" s="34">
        <v>0</v>
      </c>
      <c r="T95" s="35">
        <f t="shared" si="20"/>
        <v>2</v>
      </c>
      <c r="U95" s="34">
        <v>0</v>
      </c>
      <c r="V95" s="34">
        <v>0</v>
      </c>
      <c r="W95" s="35">
        <f t="shared" si="21"/>
        <v>0</v>
      </c>
      <c r="X95" s="35">
        <f t="shared" si="22"/>
        <v>2</v>
      </c>
      <c r="Y95" s="35">
        <f t="shared" si="23"/>
        <v>0</v>
      </c>
      <c r="Z95" s="974">
        <f t="shared" si="24"/>
        <v>2</v>
      </c>
      <c r="AA95" s="487">
        <f t="shared" si="25"/>
        <v>35.87700467387495</v>
      </c>
      <c r="AB95" s="39">
        <v>313809</v>
      </c>
    </row>
    <row r="96" spans="1:28" s="39" customFormat="1" ht="12.75" customHeight="1">
      <c r="A96" s="33">
        <v>97</v>
      </c>
      <c r="B96" s="437" t="s">
        <v>826</v>
      </c>
      <c r="C96" s="34">
        <v>2</v>
      </c>
      <c r="D96" s="34">
        <v>0</v>
      </c>
      <c r="E96" s="967">
        <f t="shared" si="13"/>
        <v>2</v>
      </c>
      <c r="F96" s="34">
        <v>0</v>
      </c>
      <c r="G96" s="34">
        <v>0</v>
      </c>
      <c r="H96" s="957">
        <f t="shared" si="14"/>
        <v>0</v>
      </c>
      <c r="I96" s="34">
        <v>0</v>
      </c>
      <c r="J96" s="34">
        <v>0</v>
      </c>
      <c r="K96" s="35">
        <f t="shared" si="15"/>
        <v>0</v>
      </c>
      <c r="L96" s="34">
        <v>0</v>
      </c>
      <c r="M96" s="34">
        <v>0</v>
      </c>
      <c r="N96" s="35">
        <f t="shared" si="16"/>
        <v>0</v>
      </c>
      <c r="O96" s="35">
        <f t="shared" si="17"/>
        <v>0</v>
      </c>
      <c r="P96" s="35">
        <f t="shared" si="18"/>
        <v>0</v>
      </c>
      <c r="Q96" s="947">
        <f t="shared" si="19"/>
        <v>0</v>
      </c>
      <c r="R96" s="34">
        <v>0</v>
      </c>
      <c r="S96" s="34">
        <v>0</v>
      </c>
      <c r="T96" s="35">
        <f t="shared" si="20"/>
        <v>0</v>
      </c>
      <c r="U96" s="34">
        <v>0</v>
      </c>
      <c r="V96" s="34">
        <v>0</v>
      </c>
      <c r="W96" s="35">
        <f t="shared" si="21"/>
        <v>0</v>
      </c>
      <c r="X96" s="35">
        <f t="shared" si="22"/>
        <v>0</v>
      </c>
      <c r="Y96" s="35">
        <f t="shared" si="23"/>
        <v>0</v>
      </c>
      <c r="Z96" s="974">
        <f t="shared" si="24"/>
        <v>0</v>
      </c>
      <c r="AA96" s="487">
        <f t="shared" si="25"/>
        <v>2.9427794868501245</v>
      </c>
      <c r="AB96" s="39">
        <v>10838</v>
      </c>
    </row>
    <row r="97" spans="1:28" s="39" customFormat="1" ht="12.75" customHeight="1">
      <c r="A97" s="33">
        <v>98</v>
      </c>
      <c r="B97" s="437" t="s">
        <v>825</v>
      </c>
      <c r="C97" s="34">
        <v>4</v>
      </c>
      <c r="D97" s="34">
        <v>4</v>
      </c>
      <c r="E97" s="967">
        <f t="shared" si="13"/>
        <v>8</v>
      </c>
      <c r="F97" s="34">
        <v>1</v>
      </c>
      <c r="G97" s="34">
        <v>0</v>
      </c>
      <c r="H97" s="957">
        <f t="shared" si="14"/>
        <v>1</v>
      </c>
      <c r="I97" s="34">
        <v>0</v>
      </c>
      <c r="J97" s="34">
        <v>0</v>
      </c>
      <c r="K97" s="35">
        <f t="shared" si="15"/>
        <v>0</v>
      </c>
      <c r="L97" s="34">
        <v>0</v>
      </c>
      <c r="M97" s="34">
        <v>0</v>
      </c>
      <c r="N97" s="35">
        <f t="shared" si="16"/>
        <v>0</v>
      </c>
      <c r="O97" s="35">
        <f t="shared" si="17"/>
        <v>0</v>
      </c>
      <c r="P97" s="35">
        <f t="shared" si="18"/>
        <v>0</v>
      </c>
      <c r="Q97" s="947">
        <f t="shared" si="19"/>
        <v>0</v>
      </c>
      <c r="R97" s="34">
        <v>0</v>
      </c>
      <c r="S97" s="34">
        <v>0</v>
      </c>
      <c r="T97" s="35">
        <f t="shared" si="20"/>
        <v>0</v>
      </c>
      <c r="U97" s="34">
        <v>0</v>
      </c>
      <c r="V97" s="34">
        <v>0</v>
      </c>
      <c r="W97" s="35">
        <f t="shared" si="21"/>
        <v>0</v>
      </c>
      <c r="X97" s="35">
        <f t="shared" si="22"/>
        <v>0</v>
      </c>
      <c r="Y97" s="35">
        <f t="shared" si="23"/>
        <v>0</v>
      </c>
      <c r="Z97" s="974">
        <f t="shared" si="24"/>
        <v>0</v>
      </c>
      <c r="AA97" s="487">
        <f t="shared" si="25"/>
        <v>56.624667693709107</v>
      </c>
      <c r="AB97" s="39">
        <v>2253</v>
      </c>
    </row>
    <row r="98" spans="1:28" s="39" customFormat="1" ht="12.75" customHeight="1">
      <c r="A98" s="33">
        <v>99</v>
      </c>
      <c r="B98" s="437" t="s">
        <v>824</v>
      </c>
      <c r="C98" s="34">
        <v>2</v>
      </c>
      <c r="D98" s="34">
        <v>0</v>
      </c>
      <c r="E98" s="967">
        <f t="shared" si="13"/>
        <v>2</v>
      </c>
      <c r="F98" s="34">
        <v>0</v>
      </c>
      <c r="G98" s="34">
        <v>0</v>
      </c>
      <c r="H98" s="957">
        <f t="shared" si="14"/>
        <v>0</v>
      </c>
      <c r="I98" s="34">
        <v>5</v>
      </c>
      <c r="J98" s="34">
        <v>1</v>
      </c>
      <c r="K98" s="35">
        <f t="shared" si="15"/>
        <v>6</v>
      </c>
      <c r="L98" s="34">
        <v>0</v>
      </c>
      <c r="M98" s="34">
        <v>0</v>
      </c>
      <c r="N98" s="35">
        <f t="shared" si="16"/>
        <v>0</v>
      </c>
      <c r="O98" s="35">
        <f t="shared" si="17"/>
        <v>5</v>
      </c>
      <c r="P98" s="35">
        <f t="shared" si="18"/>
        <v>1</v>
      </c>
      <c r="Q98" s="947">
        <f t="shared" si="19"/>
        <v>6</v>
      </c>
      <c r="R98" s="34">
        <v>0</v>
      </c>
      <c r="S98" s="34">
        <v>0</v>
      </c>
      <c r="T98" s="35">
        <f t="shared" si="20"/>
        <v>0</v>
      </c>
      <c r="U98" s="34">
        <v>0</v>
      </c>
      <c r="V98" s="34">
        <v>0</v>
      </c>
      <c r="W98" s="35">
        <f t="shared" si="21"/>
        <v>0</v>
      </c>
      <c r="X98" s="35">
        <f t="shared" si="22"/>
        <v>0</v>
      </c>
      <c r="Y98" s="35">
        <f t="shared" si="23"/>
        <v>0</v>
      </c>
      <c r="Z98" s="974">
        <f t="shared" si="24"/>
        <v>0</v>
      </c>
      <c r="AA98" s="487">
        <f t="shared" si="25"/>
        <v>9.0684799768216244</v>
      </c>
      <c r="AB98" s="39">
        <v>3517</v>
      </c>
    </row>
    <row r="99" spans="1:28" s="39" customFormat="1" ht="12.75" customHeight="1">
      <c r="A99" s="33"/>
      <c r="B99" s="115" t="s">
        <v>1059</v>
      </c>
      <c r="C99" s="34">
        <v>1360</v>
      </c>
      <c r="D99" s="34">
        <v>75</v>
      </c>
      <c r="E99" s="967">
        <f t="shared" si="13"/>
        <v>1435</v>
      </c>
      <c r="F99" s="34">
        <v>5</v>
      </c>
      <c r="G99" s="34">
        <v>0</v>
      </c>
      <c r="H99" s="957">
        <f t="shared" si="14"/>
        <v>5</v>
      </c>
      <c r="I99" s="34">
        <v>160</v>
      </c>
      <c r="J99" s="34">
        <v>8</v>
      </c>
      <c r="K99" s="35">
        <f t="shared" si="15"/>
        <v>168</v>
      </c>
      <c r="L99" s="34">
        <v>11</v>
      </c>
      <c r="M99" s="34">
        <v>0</v>
      </c>
      <c r="N99" s="35">
        <f t="shared" si="16"/>
        <v>11</v>
      </c>
      <c r="O99" s="35">
        <f t="shared" si="17"/>
        <v>171</v>
      </c>
      <c r="P99" s="35">
        <f t="shared" si="18"/>
        <v>8</v>
      </c>
      <c r="Q99" s="947">
        <f t="shared" si="19"/>
        <v>179</v>
      </c>
      <c r="R99" s="34">
        <v>83</v>
      </c>
      <c r="S99" s="34">
        <v>0</v>
      </c>
      <c r="T99" s="35">
        <f t="shared" si="20"/>
        <v>83</v>
      </c>
      <c r="U99" s="34">
        <v>0</v>
      </c>
      <c r="V99" s="34">
        <v>0</v>
      </c>
      <c r="W99" s="35">
        <f t="shared" si="21"/>
        <v>0</v>
      </c>
      <c r="X99" s="35">
        <f t="shared" si="22"/>
        <v>83</v>
      </c>
      <c r="Y99" s="35">
        <f t="shared" si="23"/>
        <v>0</v>
      </c>
      <c r="Z99" s="974">
        <f t="shared" si="24"/>
        <v>83</v>
      </c>
      <c r="AA99" s="487">
        <v>0</v>
      </c>
      <c r="AB99" s="39">
        <v>0</v>
      </c>
    </row>
    <row r="100" spans="1:28" s="39" customFormat="1" ht="12">
      <c r="A100" s="609" t="s">
        <v>1060</v>
      </c>
      <c r="B100" s="610"/>
      <c r="C100" s="41">
        <f t="shared" ref="C100:Z100" si="26">SUM(C7:C99)</f>
        <v>69090</v>
      </c>
      <c r="D100" s="41">
        <f t="shared" si="26"/>
        <v>5781</v>
      </c>
      <c r="E100" s="969">
        <f t="shared" si="26"/>
        <v>74871</v>
      </c>
      <c r="F100" s="41">
        <f t="shared" si="26"/>
        <v>386</v>
      </c>
      <c r="G100" s="41">
        <f t="shared" si="26"/>
        <v>9</v>
      </c>
      <c r="H100" s="958">
        <f t="shared" si="26"/>
        <v>395</v>
      </c>
      <c r="I100" s="41">
        <f t="shared" si="26"/>
        <v>1968</v>
      </c>
      <c r="J100" s="41">
        <f t="shared" si="26"/>
        <v>68</v>
      </c>
      <c r="K100" s="41">
        <f t="shared" si="26"/>
        <v>2036</v>
      </c>
      <c r="L100" s="41">
        <f t="shared" si="26"/>
        <v>172</v>
      </c>
      <c r="M100" s="41">
        <f t="shared" si="26"/>
        <v>1</v>
      </c>
      <c r="N100" s="41">
        <f t="shared" si="26"/>
        <v>173</v>
      </c>
      <c r="O100" s="41">
        <f t="shared" si="26"/>
        <v>2140</v>
      </c>
      <c r="P100" s="41">
        <f t="shared" si="26"/>
        <v>69</v>
      </c>
      <c r="Q100" s="949">
        <f t="shared" si="26"/>
        <v>2209</v>
      </c>
      <c r="R100" s="41">
        <f t="shared" si="26"/>
        <v>735</v>
      </c>
      <c r="S100" s="41">
        <f t="shared" si="26"/>
        <v>9</v>
      </c>
      <c r="T100" s="41">
        <f t="shared" si="26"/>
        <v>744</v>
      </c>
      <c r="U100" s="41">
        <f t="shared" si="26"/>
        <v>1</v>
      </c>
      <c r="V100" s="41">
        <f t="shared" si="26"/>
        <v>0</v>
      </c>
      <c r="W100" s="41">
        <f t="shared" si="26"/>
        <v>1</v>
      </c>
      <c r="X100" s="41">
        <f t="shared" si="26"/>
        <v>736</v>
      </c>
      <c r="Y100" s="41">
        <f t="shared" si="26"/>
        <v>9</v>
      </c>
      <c r="Z100" s="975">
        <f t="shared" si="26"/>
        <v>745</v>
      </c>
      <c r="AA100" s="488">
        <f>+E100/((E$100/AB$100)*AB100)*100</f>
        <v>100</v>
      </c>
      <c r="AB100" s="39">
        <f>SUM(AB7:AB99)</f>
        <v>11939620</v>
      </c>
    </row>
    <row r="101" spans="1:28" s="31" customFormat="1" ht="13.5" customHeight="1">
      <c r="A101" s="614" t="s">
        <v>1053</v>
      </c>
      <c r="B101" s="615"/>
      <c r="C101" s="615"/>
      <c r="D101" s="615"/>
      <c r="E101" s="615"/>
      <c r="F101" s="615"/>
      <c r="G101" s="615"/>
      <c r="H101" s="615"/>
      <c r="I101" s="615"/>
      <c r="J101" s="615"/>
      <c r="K101" s="615"/>
      <c r="L101" s="615"/>
      <c r="M101" s="615"/>
      <c r="N101" s="615"/>
      <c r="O101" s="615"/>
      <c r="P101" s="615"/>
      <c r="Q101" s="615"/>
      <c r="R101" s="615"/>
      <c r="S101" s="615"/>
      <c r="T101" s="615"/>
      <c r="U101" s="615"/>
      <c r="V101" s="615"/>
      <c r="W101" s="615"/>
      <c r="X101" s="615"/>
      <c r="Y101" s="615"/>
      <c r="Z101" s="615"/>
      <c r="AA101" s="615"/>
    </row>
    <row r="102" spans="1:28" s="31" customFormat="1" ht="12" thickBot="1">
      <c r="C102" s="43"/>
      <c r="D102" s="43"/>
      <c r="E102" s="43"/>
      <c r="F102" s="43"/>
      <c r="G102" s="43"/>
      <c r="H102" s="43"/>
      <c r="I102" s="43"/>
      <c r="J102" s="43" t="s">
        <v>558</v>
      </c>
      <c r="K102" s="43"/>
      <c r="L102" s="43"/>
      <c r="M102" s="43"/>
      <c r="N102" s="43"/>
      <c r="O102" s="43"/>
      <c r="P102" s="43"/>
      <c r="Q102" s="43"/>
      <c r="R102" s="43"/>
      <c r="S102" s="43"/>
      <c r="T102" s="43"/>
      <c r="U102" s="43"/>
      <c r="V102" s="43"/>
      <c r="W102" s="43"/>
      <c r="X102" s="43"/>
      <c r="Y102" s="43"/>
      <c r="Z102" s="43"/>
    </row>
    <row r="103" spans="1:28" s="31" customFormat="1" ht="11.25">
      <c r="A103" s="44" t="s">
        <v>448</v>
      </c>
      <c r="B103" s="45"/>
      <c r="C103" s="46"/>
      <c r="D103" s="46"/>
      <c r="E103" s="46"/>
      <c r="F103" s="46"/>
      <c r="G103" s="46"/>
      <c r="H103" s="46"/>
      <c r="I103" s="46"/>
      <c r="J103" s="46"/>
      <c r="K103" s="46"/>
      <c r="L103" s="47"/>
      <c r="M103" s="45" t="s">
        <v>449</v>
      </c>
      <c r="N103" s="45"/>
      <c r="O103" s="45"/>
      <c r="P103" s="45"/>
      <c r="Q103" s="45"/>
      <c r="R103" s="45"/>
      <c r="S103" s="45"/>
      <c r="T103" s="45"/>
      <c r="U103" s="45"/>
      <c r="V103" s="45"/>
      <c r="W103" s="45"/>
      <c r="X103" s="45"/>
      <c r="Y103" s="45"/>
      <c r="Z103" s="45"/>
      <c r="AA103" s="272"/>
    </row>
    <row r="104" spans="1:28" s="31" customFormat="1" ht="11.25">
      <c r="A104" s="595" t="s">
        <v>22</v>
      </c>
      <c r="B104" s="596"/>
      <c r="C104" s="48" t="s">
        <v>623</v>
      </c>
      <c r="D104" s="48"/>
      <c r="E104" s="48"/>
      <c r="F104" s="48"/>
      <c r="G104" s="48"/>
      <c r="H104" s="48"/>
      <c r="I104" s="48"/>
      <c r="J104" s="48"/>
      <c r="K104" s="48"/>
      <c r="L104" s="613" t="s">
        <v>15</v>
      </c>
      <c r="M104" s="600" t="s">
        <v>591</v>
      </c>
      <c r="N104" s="600"/>
      <c r="O104" s="600"/>
      <c r="P104" s="600"/>
      <c r="Q104" s="600"/>
      <c r="R104" s="600"/>
      <c r="S104" s="48" t="s">
        <v>624</v>
      </c>
      <c r="T104" s="48"/>
      <c r="U104" s="48"/>
      <c r="V104" s="48"/>
      <c r="W104" s="48"/>
      <c r="X104" s="48"/>
      <c r="Y104" s="48"/>
      <c r="Z104" s="48"/>
      <c r="AA104" s="273"/>
    </row>
    <row r="105" spans="1:28" s="31" customFormat="1" ht="11.25">
      <c r="A105" s="611"/>
      <c r="B105" s="612"/>
      <c r="C105" s="42" t="s">
        <v>12</v>
      </c>
      <c r="D105" s="42"/>
      <c r="E105" s="42"/>
      <c r="F105" s="42"/>
      <c r="G105" s="42"/>
      <c r="H105" s="42"/>
      <c r="I105" s="42"/>
      <c r="J105" s="42"/>
      <c r="K105" s="42"/>
      <c r="L105" s="613"/>
      <c r="M105" s="600"/>
      <c r="N105" s="600"/>
      <c r="O105" s="600"/>
      <c r="P105" s="600"/>
      <c r="Q105" s="600"/>
      <c r="R105" s="600"/>
      <c r="S105" s="42" t="s">
        <v>25</v>
      </c>
      <c r="T105" s="42"/>
      <c r="U105" s="42"/>
      <c r="V105" s="42"/>
      <c r="W105" s="42"/>
      <c r="X105" s="42"/>
      <c r="Y105" s="42"/>
      <c r="Z105" s="42"/>
      <c r="AA105" s="274"/>
    </row>
    <row r="106" spans="1:28" s="31" customFormat="1" ht="11.25">
      <c r="A106" s="616" t="s">
        <v>13</v>
      </c>
      <c r="B106" s="617"/>
      <c r="C106" s="42" t="s">
        <v>24</v>
      </c>
      <c r="D106" s="42"/>
      <c r="E106" s="42"/>
      <c r="F106" s="42"/>
      <c r="G106" s="42"/>
      <c r="H106" s="42"/>
      <c r="I106" s="42"/>
      <c r="J106" s="42"/>
      <c r="K106" s="42"/>
      <c r="L106" s="49"/>
      <c r="M106" s="42" t="s">
        <v>18</v>
      </c>
      <c r="N106" s="42"/>
      <c r="O106" s="42"/>
      <c r="P106" s="42"/>
      <c r="Q106" s="42"/>
      <c r="R106" s="42"/>
      <c r="S106" s="42" t="s">
        <v>28</v>
      </c>
      <c r="T106" s="42"/>
      <c r="U106" s="42"/>
      <c r="V106" s="42"/>
      <c r="W106" s="42"/>
      <c r="X106" s="42"/>
      <c r="Y106" s="42"/>
      <c r="Z106" s="42"/>
      <c r="AA106" s="434"/>
    </row>
    <row r="107" spans="1:28" s="31" customFormat="1" ht="11.25">
      <c r="A107" s="595" t="s">
        <v>14</v>
      </c>
      <c r="B107" s="596"/>
      <c r="C107" s="599" t="s">
        <v>16</v>
      </c>
      <c r="D107" s="599"/>
      <c r="E107" s="599"/>
      <c r="F107" s="599"/>
      <c r="G107" s="599"/>
      <c r="H107" s="599"/>
      <c r="I107" s="599"/>
      <c r="J107" s="599"/>
      <c r="K107" s="599"/>
      <c r="L107" s="49"/>
      <c r="M107" s="600" t="s">
        <v>23</v>
      </c>
      <c r="N107" s="600"/>
      <c r="O107" s="600"/>
      <c r="P107" s="600"/>
      <c r="Q107" s="600"/>
      <c r="R107" s="600"/>
      <c r="S107" s="48" t="s">
        <v>26</v>
      </c>
      <c r="T107" s="48"/>
      <c r="U107" s="48"/>
      <c r="V107" s="48"/>
      <c r="W107" s="48"/>
      <c r="X107" s="48"/>
      <c r="Y107" s="42"/>
      <c r="Z107" s="42"/>
      <c r="AA107" s="274"/>
    </row>
    <row r="108" spans="1:28" s="31" customFormat="1" ht="12" thickBot="1">
      <c r="A108" s="597"/>
      <c r="B108" s="598"/>
      <c r="C108" s="602" t="s">
        <v>17</v>
      </c>
      <c r="D108" s="602"/>
      <c r="E108" s="602"/>
      <c r="F108" s="602"/>
      <c r="G108" s="602"/>
      <c r="H108" s="602"/>
      <c r="I108" s="602"/>
      <c r="J108" s="602"/>
      <c r="K108" s="602"/>
      <c r="L108" s="50"/>
      <c r="M108" s="601"/>
      <c r="N108" s="601"/>
      <c r="O108" s="601"/>
      <c r="P108" s="601"/>
      <c r="Q108" s="601"/>
      <c r="R108" s="601"/>
      <c r="S108" s="51" t="s">
        <v>27</v>
      </c>
      <c r="T108" s="51"/>
      <c r="U108" s="51"/>
      <c r="V108" s="51"/>
      <c r="W108" s="51"/>
      <c r="X108" s="51"/>
      <c r="Y108" s="51"/>
      <c r="Z108" s="51"/>
      <c r="AA108" s="50"/>
    </row>
    <row r="109" spans="1:28" s="39" customFormat="1" ht="12"/>
    <row r="110" spans="1:28" s="39" customFormat="1" ht="12">
      <c r="C110" s="52"/>
      <c r="D110" s="52"/>
      <c r="E110" s="52"/>
      <c r="F110" s="52"/>
      <c r="G110" s="52"/>
      <c r="H110" s="52"/>
      <c r="I110" s="52"/>
      <c r="J110" s="52"/>
      <c r="K110" s="52"/>
      <c r="L110" s="52"/>
      <c r="M110" s="52"/>
      <c r="N110" s="52"/>
      <c r="O110" s="52"/>
      <c r="P110" s="52"/>
      <c r="Q110" s="52"/>
      <c r="R110" s="52"/>
      <c r="S110" s="52"/>
      <c r="T110" s="52"/>
      <c r="U110" s="52"/>
      <c r="V110" s="52"/>
      <c r="W110" s="52"/>
      <c r="X110" s="52"/>
      <c r="Y110" s="52"/>
      <c r="Z110" s="52"/>
    </row>
    <row r="111" spans="1:28" s="39" customFormat="1" ht="12">
      <c r="C111" s="52"/>
      <c r="D111" s="52"/>
      <c r="E111" s="52"/>
      <c r="F111" s="52"/>
      <c r="G111" s="52"/>
      <c r="H111" s="52"/>
      <c r="I111" s="52"/>
      <c r="J111" s="52"/>
      <c r="K111" s="52"/>
      <c r="L111" s="52"/>
      <c r="M111" s="52"/>
      <c r="N111" s="52"/>
      <c r="O111" s="52"/>
      <c r="P111" s="52"/>
      <c r="Q111" s="52"/>
      <c r="R111" s="52"/>
      <c r="S111" s="52"/>
      <c r="T111" s="52"/>
      <c r="U111" s="52"/>
      <c r="V111" s="52"/>
      <c r="W111" s="52"/>
      <c r="X111" s="52"/>
      <c r="Y111" s="52"/>
      <c r="Z111" s="52"/>
      <c r="AA111" s="52"/>
    </row>
    <row r="112" spans="1:28" s="39" customFormat="1" ht="12"/>
    <row r="113" spans="9:17" s="39" customFormat="1" ht="12">
      <c r="I113" s="52"/>
      <c r="J113" s="52"/>
      <c r="K113" s="52"/>
      <c r="L113" s="52"/>
      <c r="M113" s="52"/>
      <c r="N113" s="52"/>
      <c r="O113" s="52"/>
      <c r="P113" s="52"/>
      <c r="Q113" s="52"/>
    </row>
    <row r="114" spans="9:17" s="39" customFormat="1" ht="12"/>
    <row r="115" spans="9:17" s="39" customFormat="1" ht="12"/>
    <row r="116" spans="9:17" s="39" customFormat="1" ht="12"/>
    <row r="117" spans="9:17" s="39" customFormat="1" ht="12"/>
    <row r="118" spans="9:17" s="39" customFormat="1" ht="12"/>
    <row r="119" spans="9:17" s="39" customFormat="1" ht="12"/>
    <row r="120" spans="9:17" s="39" customFormat="1" ht="12"/>
    <row r="121" spans="9:17" s="39" customFormat="1" ht="12"/>
    <row r="122" spans="9:17" s="39" customFormat="1" ht="12"/>
    <row r="123" spans="9:17" s="39" customFormat="1" ht="12"/>
    <row r="124" spans="9:17" s="39" customFormat="1" ht="12"/>
    <row r="125" spans="9:17" s="39" customFormat="1" ht="12"/>
    <row r="126" spans="9:17" s="39" customFormat="1" ht="12"/>
    <row r="127" spans="9:17" s="39" customFormat="1" ht="12"/>
    <row r="128" spans="9:17" s="39" customFormat="1" ht="12"/>
    <row r="129" s="39" customFormat="1" ht="12"/>
    <row r="130" s="39" customFormat="1" ht="12"/>
    <row r="131" s="39" customFormat="1" ht="12"/>
    <row r="132" s="39" customFormat="1" ht="12"/>
    <row r="133" s="39" customFormat="1" ht="12"/>
    <row r="134" s="39" customFormat="1" ht="12"/>
    <row r="135" s="39" customFormat="1" ht="12"/>
    <row r="136" s="39" customFormat="1" ht="12"/>
    <row r="137" s="39" customFormat="1" ht="12"/>
    <row r="138" s="39" customFormat="1" ht="12"/>
    <row r="139" s="39" customFormat="1" ht="12"/>
    <row r="140" s="39" customFormat="1" ht="12"/>
    <row r="141" s="39" customFormat="1" ht="12"/>
    <row r="142" s="39" customFormat="1" ht="12"/>
    <row r="143" s="39" customFormat="1" ht="12"/>
    <row r="144" s="39" customFormat="1" ht="12"/>
    <row r="145" s="39" customFormat="1" ht="12"/>
    <row r="146" s="39" customFormat="1" ht="12"/>
    <row r="147" s="39" customFormat="1" ht="12"/>
    <row r="148" s="39" customFormat="1" ht="12"/>
    <row r="149" s="39" customFormat="1" ht="12"/>
    <row r="150" s="39" customFormat="1" ht="12"/>
    <row r="151" s="39" customFormat="1" ht="12"/>
    <row r="152" s="39" customFormat="1" ht="12"/>
    <row r="153" s="39" customFormat="1" ht="12"/>
    <row r="154" s="39" customFormat="1" ht="12"/>
    <row r="155" s="39" customFormat="1" ht="12"/>
    <row r="156" s="39" customFormat="1" ht="12"/>
    <row r="157" s="39" customFormat="1" ht="12"/>
    <row r="158" s="39" customFormat="1" ht="12"/>
    <row r="159" s="39" customFormat="1" ht="12"/>
    <row r="160" s="39" customFormat="1" ht="12"/>
    <row r="161" s="39" customFormat="1" ht="12"/>
    <row r="162" s="39" customFormat="1" ht="12"/>
    <row r="163" s="39" customFormat="1" ht="12"/>
    <row r="164" s="39" customFormat="1" ht="12"/>
    <row r="165" s="39" customFormat="1" ht="12"/>
    <row r="166" s="39" customFormat="1" ht="12"/>
    <row r="167" s="39" customFormat="1" ht="12"/>
    <row r="168" s="39" customFormat="1" ht="12"/>
    <row r="169" s="39" customFormat="1" ht="12"/>
    <row r="170" s="39" customFormat="1" ht="12"/>
    <row r="171" s="39" customFormat="1" ht="12"/>
    <row r="172" s="39" customFormat="1" ht="12"/>
    <row r="173" s="39" customFormat="1" ht="12"/>
    <row r="174" s="39" customFormat="1" ht="12"/>
    <row r="175" s="39" customFormat="1" ht="12"/>
    <row r="176" s="39" customFormat="1" ht="12"/>
    <row r="177" s="39" customFormat="1" ht="12"/>
    <row r="178" s="39" customFormat="1" ht="12"/>
    <row r="179" s="39" customFormat="1" ht="12"/>
    <row r="180" s="39" customFormat="1" ht="12"/>
    <row r="181" s="39" customFormat="1" ht="12"/>
    <row r="182" s="39" customFormat="1" ht="12"/>
    <row r="183" s="39" customFormat="1" ht="12"/>
    <row r="184" s="39" customFormat="1" ht="12"/>
    <row r="185" s="39" customFormat="1" ht="12"/>
    <row r="186" s="39" customFormat="1" ht="12"/>
    <row r="187" s="39" customFormat="1" ht="12"/>
    <row r="188" s="39" customFormat="1" ht="12"/>
    <row r="189" s="39" customFormat="1" ht="12"/>
    <row r="190" s="39" customFormat="1" ht="12"/>
    <row r="191" s="39" customFormat="1" ht="12"/>
    <row r="192" s="39" customFormat="1" ht="12"/>
    <row r="193" s="39" customFormat="1" ht="12"/>
    <row r="194" s="39" customFormat="1" ht="12"/>
    <row r="195" s="39" customFormat="1" ht="12"/>
    <row r="196" s="39" customFormat="1" ht="12"/>
    <row r="197" s="39" customFormat="1" ht="12"/>
    <row r="198" s="39" customFormat="1" ht="12"/>
    <row r="199" s="39" customFormat="1" ht="12"/>
    <row r="200" s="39" customFormat="1" ht="12"/>
    <row r="201" s="39" customFormat="1" ht="12"/>
    <row r="202" s="39" customFormat="1" ht="12"/>
    <row r="203" s="39" customFormat="1" ht="12"/>
    <row r="204" s="39" customFormat="1" ht="12"/>
    <row r="205" s="39" customFormat="1" ht="12"/>
    <row r="206" s="39" customFormat="1" ht="12"/>
    <row r="207" s="39" customFormat="1" ht="12"/>
    <row r="208" s="39" customFormat="1" ht="12"/>
    <row r="209" s="39" customFormat="1" ht="12"/>
    <row r="210" s="39" customFormat="1" ht="12"/>
    <row r="211" s="39" customFormat="1" ht="12"/>
    <row r="212" s="39" customFormat="1" ht="12"/>
    <row r="213" s="39" customFormat="1" ht="12"/>
    <row r="214" s="39" customFormat="1" ht="12"/>
    <row r="215" s="39" customFormat="1" ht="12"/>
    <row r="216" s="39" customFormat="1" ht="12"/>
    <row r="217" s="39" customFormat="1" ht="12"/>
    <row r="218" s="39" customFormat="1" ht="12"/>
    <row r="219" s="39" customFormat="1" ht="12"/>
    <row r="220" s="39" customFormat="1" ht="12"/>
    <row r="221" s="39" customFormat="1" ht="12"/>
    <row r="222" s="39" customFormat="1" ht="12"/>
    <row r="223" s="39" customFormat="1" ht="12"/>
    <row r="224" s="39" customFormat="1" ht="12"/>
    <row r="225" s="39" customFormat="1" ht="12"/>
    <row r="226" s="39" customFormat="1" ht="12"/>
    <row r="227" s="39" customFormat="1" ht="12"/>
    <row r="228" s="39" customFormat="1" ht="12"/>
    <row r="229" s="39" customFormat="1" ht="12"/>
    <row r="230" s="39" customFormat="1" ht="12"/>
    <row r="231" s="39" customFormat="1" ht="12"/>
    <row r="232" s="39" customFormat="1" ht="12"/>
    <row r="233" s="39" customFormat="1" ht="12"/>
    <row r="234" s="39" customFormat="1" ht="12"/>
    <row r="235" s="39" customFormat="1" ht="12"/>
    <row r="236" s="39" customFormat="1" ht="12"/>
    <row r="237" s="39" customFormat="1" ht="12"/>
    <row r="238" s="39" customFormat="1" ht="12"/>
    <row r="239" s="39" customFormat="1" ht="12"/>
    <row r="240" s="39" customFormat="1" ht="12"/>
    <row r="241" s="39" customFormat="1" ht="12"/>
    <row r="242" s="39" customFormat="1" ht="12"/>
    <row r="243" s="39" customFormat="1" ht="12"/>
    <row r="244" s="39" customFormat="1" ht="12"/>
    <row r="245" s="39" customFormat="1" ht="12"/>
    <row r="246" s="39" customFormat="1" ht="12"/>
    <row r="247" s="39" customFormat="1" ht="12"/>
    <row r="248" s="39" customFormat="1" ht="12"/>
    <row r="249" s="39" customFormat="1" ht="12"/>
    <row r="250" s="39" customFormat="1" ht="12"/>
    <row r="251" s="39" customFormat="1" ht="12"/>
    <row r="252" s="39" customFormat="1" ht="12"/>
    <row r="253" s="39" customFormat="1" ht="12"/>
    <row r="254" s="39" customFormat="1" ht="12"/>
    <row r="255" s="39" customFormat="1" ht="12"/>
    <row r="256" s="39" customFormat="1" ht="12"/>
    <row r="257" s="39" customFormat="1" ht="12"/>
    <row r="258" s="39" customFormat="1" ht="12"/>
    <row r="259" s="39" customFormat="1" ht="12"/>
    <row r="260" s="39" customFormat="1" ht="12"/>
    <row r="261" s="39" customFormat="1" ht="12"/>
    <row r="262" s="39" customFormat="1" ht="12"/>
    <row r="263" s="39" customFormat="1" ht="12"/>
    <row r="264" s="39" customFormat="1" ht="12"/>
    <row r="265" s="39" customFormat="1" ht="12"/>
    <row r="266" s="39" customFormat="1" ht="12"/>
    <row r="267" s="39" customFormat="1" ht="12"/>
    <row r="268" s="39" customFormat="1" ht="12"/>
    <row r="269" s="39" customFormat="1" ht="12"/>
    <row r="270" s="39" customFormat="1" ht="12"/>
    <row r="271" s="39" customFormat="1" ht="12"/>
    <row r="272" s="39" customFormat="1" ht="12"/>
    <row r="273" s="39" customFormat="1" ht="12"/>
    <row r="274" s="39" customFormat="1" ht="12"/>
    <row r="275" s="39" customFormat="1" ht="12"/>
    <row r="276" s="39" customFormat="1" ht="12"/>
    <row r="277" s="39" customFormat="1" ht="12"/>
    <row r="278" s="39" customFormat="1" ht="12"/>
    <row r="279" s="39" customFormat="1" ht="12"/>
    <row r="280" s="39" customFormat="1" ht="12"/>
    <row r="281" s="39" customFormat="1" ht="12"/>
    <row r="282" s="39" customFormat="1" ht="12"/>
    <row r="283" s="39" customFormat="1" ht="12"/>
    <row r="284" s="39" customFormat="1" ht="12"/>
    <row r="285" s="39" customFormat="1" ht="12"/>
    <row r="286" s="39" customFormat="1" ht="12"/>
    <row r="287" s="39" customFormat="1" ht="12"/>
    <row r="288" s="39" customFormat="1" ht="12"/>
    <row r="289" s="39" customFormat="1" ht="12"/>
    <row r="290" s="39" customFormat="1" ht="12"/>
    <row r="291" s="39" customFormat="1" ht="12"/>
    <row r="292" s="39" customFormat="1" ht="12"/>
    <row r="293" s="39" customFormat="1" ht="12"/>
    <row r="294" s="39" customFormat="1" ht="12"/>
    <row r="295" s="39" customFormat="1" ht="12"/>
    <row r="296" s="39" customFormat="1" ht="12"/>
    <row r="297" s="39" customFormat="1" ht="12"/>
  </sheetData>
  <mergeCells count="38">
    <mergeCell ref="A4:A6"/>
    <mergeCell ref="B4:B6"/>
    <mergeCell ref="I4:Q4"/>
    <mergeCell ref="O5:Q5"/>
    <mergeCell ref="A1:AA1"/>
    <mergeCell ref="A2:AA2"/>
    <mergeCell ref="I5:K5"/>
    <mergeCell ref="C4:E5"/>
    <mergeCell ref="F4:H5"/>
    <mergeCell ref="L5:N5"/>
    <mergeCell ref="AA4:AA6"/>
    <mergeCell ref="U5:W5"/>
    <mergeCell ref="R4:Z4"/>
    <mergeCell ref="X5:Z5"/>
    <mergeCell ref="R5:T5"/>
    <mergeCell ref="X54:Z54"/>
    <mergeCell ref="I53:Q53"/>
    <mergeCell ref="R53:Z53"/>
    <mergeCell ref="A53:A55"/>
    <mergeCell ref="B53:B55"/>
    <mergeCell ref="C53:E54"/>
    <mergeCell ref="F53:H54"/>
    <mergeCell ref="A107:B108"/>
    <mergeCell ref="C107:K107"/>
    <mergeCell ref="M107:R108"/>
    <mergeCell ref="C108:K108"/>
    <mergeCell ref="AA53:AA55"/>
    <mergeCell ref="I54:K54"/>
    <mergeCell ref="L54:N54"/>
    <mergeCell ref="O54:Q54"/>
    <mergeCell ref="R54:T54"/>
    <mergeCell ref="U54:W54"/>
    <mergeCell ref="A100:B100"/>
    <mergeCell ref="A104:B105"/>
    <mergeCell ref="L104:L105"/>
    <mergeCell ref="M104:R105"/>
    <mergeCell ref="A101:AA101"/>
    <mergeCell ref="A106:B106"/>
  </mergeCells>
  <printOptions horizontalCentered="1" verticalCentered="1" gridLinesSet="0"/>
  <pageMargins left="0" right="0" top="0" bottom="0" header="0" footer="0"/>
  <pageSetup paperSize="9" scale="75" orientation="landscape" r:id="rId1"/>
  <headerFooter alignWithMargins="0"/>
  <rowBreaks count="1" manualBreakCount="1">
    <brk id="51" max="16383" man="1"/>
  </rowBreaks>
  <ignoredErrors>
    <ignoredError sqref="A7:A14" numberStoredAsText="1"/>
    <ignoredError sqref="AA100" formula="1"/>
  </ignoredErrors>
</worksheet>
</file>

<file path=xl/worksheets/sheet4.xml><?xml version="1.0" encoding="utf-8"?>
<worksheet xmlns="http://schemas.openxmlformats.org/spreadsheetml/2006/main" xmlns:r="http://schemas.openxmlformats.org/officeDocument/2006/relationships">
  <dimension ref="A1:U467"/>
  <sheetViews>
    <sheetView showGridLines="0" workbookViewId="0">
      <selection activeCell="E102" sqref="E102"/>
    </sheetView>
  </sheetViews>
  <sheetFormatPr defaultRowHeight="12.75"/>
  <cols>
    <col min="1" max="1" width="4.7109375" style="436" customWidth="1"/>
    <col min="2" max="2" width="31.7109375" style="436" customWidth="1"/>
    <col min="3" max="20" width="8.7109375" style="436" customWidth="1"/>
    <col min="21" max="16384" width="9.140625" style="436"/>
  </cols>
  <sheetData>
    <row r="1" spans="1:21" ht="38.25" customHeight="1">
      <c r="A1" s="628" t="s">
        <v>925</v>
      </c>
      <c r="B1" s="628"/>
      <c r="C1" s="629"/>
      <c r="D1" s="629"/>
      <c r="E1" s="629"/>
      <c r="F1" s="629"/>
      <c r="G1" s="629"/>
      <c r="H1" s="629"/>
      <c r="I1" s="629"/>
      <c r="J1" s="629"/>
      <c r="K1" s="629"/>
      <c r="L1" s="629"/>
      <c r="M1" s="629"/>
      <c r="N1" s="629"/>
      <c r="O1" s="629"/>
      <c r="P1" s="629"/>
      <c r="Q1" s="629"/>
      <c r="R1" s="629"/>
      <c r="S1" s="629"/>
      <c r="T1" s="629"/>
    </row>
    <row r="2" spans="1:21" ht="25.5" customHeight="1">
      <c r="A2" s="633" t="s">
        <v>924</v>
      </c>
      <c r="B2" s="633"/>
      <c r="C2" s="634"/>
      <c r="D2" s="634"/>
      <c r="E2" s="634"/>
      <c r="F2" s="634"/>
      <c r="G2" s="634"/>
      <c r="H2" s="634"/>
      <c r="I2" s="634"/>
      <c r="J2" s="634"/>
      <c r="K2" s="634"/>
      <c r="L2" s="634"/>
      <c r="M2" s="634"/>
      <c r="N2" s="634"/>
      <c r="O2" s="634"/>
      <c r="P2" s="634"/>
      <c r="Q2" s="634"/>
      <c r="R2" s="634"/>
      <c r="S2" s="634"/>
      <c r="T2" s="634"/>
    </row>
    <row r="3" spans="1:21">
      <c r="A3" s="279"/>
      <c r="B3" s="279"/>
      <c r="S3" s="637" t="s">
        <v>923</v>
      </c>
      <c r="T3" s="637"/>
    </row>
    <row r="4" spans="1:21" s="39" customFormat="1" ht="30" customHeight="1">
      <c r="A4" s="618" t="s">
        <v>1048</v>
      </c>
      <c r="B4" s="621" t="s">
        <v>1056</v>
      </c>
      <c r="C4" s="606" t="s">
        <v>1057</v>
      </c>
      <c r="D4" s="635"/>
      <c r="E4" s="635"/>
      <c r="F4" s="635"/>
      <c r="G4" s="635"/>
      <c r="H4" s="636"/>
      <c r="I4" s="606" t="s">
        <v>1058</v>
      </c>
      <c r="J4" s="635"/>
      <c r="K4" s="635"/>
      <c r="L4" s="635"/>
      <c r="M4" s="635"/>
      <c r="N4" s="636"/>
      <c r="O4" s="606" t="s">
        <v>1055</v>
      </c>
      <c r="P4" s="635"/>
      <c r="Q4" s="635"/>
      <c r="R4" s="635"/>
      <c r="S4" s="635"/>
      <c r="T4" s="635"/>
      <c r="U4" s="40"/>
    </row>
    <row r="5" spans="1:21" s="39" customFormat="1" ht="27" customHeight="1">
      <c r="A5" s="638"/>
      <c r="B5" s="622"/>
      <c r="C5" s="603" t="s">
        <v>921</v>
      </c>
      <c r="D5" s="624"/>
      <c r="E5" s="625"/>
      <c r="F5" s="603" t="s">
        <v>920</v>
      </c>
      <c r="G5" s="624"/>
      <c r="H5" s="625"/>
      <c r="I5" s="603" t="s">
        <v>921</v>
      </c>
      <c r="J5" s="624"/>
      <c r="K5" s="625"/>
      <c r="L5" s="603" t="s">
        <v>920</v>
      </c>
      <c r="M5" s="624"/>
      <c r="N5" s="625"/>
      <c r="O5" s="603" t="s">
        <v>921</v>
      </c>
      <c r="P5" s="624"/>
      <c r="Q5" s="625"/>
      <c r="R5" s="603" t="s">
        <v>920</v>
      </c>
      <c r="S5" s="624"/>
      <c r="T5" s="624"/>
      <c r="U5" s="40"/>
    </row>
    <row r="6" spans="1:21" s="39" customFormat="1" ht="26.25" customHeight="1">
      <c r="A6" s="638"/>
      <c r="B6" s="622"/>
      <c r="C6" s="605"/>
      <c r="D6" s="626"/>
      <c r="E6" s="627"/>
      <c r="F6" s="605"/>
      <c r="G6" s="626"/>
      <c r="H6" s="627"/>
      <c r="I6" s="605"/>
      <c r="J6" s="626"/>
      <c r="K6" s="627"/>
      <c r="L6" s="605"/>
      <c r="M6" s="626"/>
      <c r="N6" s="627"/>
      <c r="O6" s="605"/>
      <c r="P6" s="626"/>
      <c r="Q6" s="627"/>
      <c r="R6" s="605"/>
      <c r="S6" s="626"/>
      <c r="T6" s="626"/>
      <c r="U6" s="40"/>
    </row>
    <row r="7" spans="1:21" s="31" customFormat="1" ht="30" customHeight="1">
      <c r="A7" s="639"/>
      <c r="B7" s="623"/>
      <c r="C7" s="109" t="s">
        <v>822</v>
      </c>
      <c r="D7" s="457" t="s">
        <v>926</v>
      </c>
      <c r="E7" s="109" t="s">
        <v>1055</v>
      </c>
      <c r="F7" s="109" t="s">
        <v>822</v>
      </c>
      <c r="G7" s="457" t="s">
        <v>926</v>
      </c>
      <c r="H7" s="109" t="s">
        <v>1055</v>
      </c>
      <c r="I7" s="109" t="s">
        <v>822</v>
      </c>
      <c r="J7" s="457" t="s">
        <v>926</v>
      </c>
      <c r="K7" s="109" t="s">
        <v>1055</v>
      </c>
      <c r="L7" s="109" t="s">
        <v>822</v>
      </c>
      <c r="M7" s="457" t="s">
        <v>926</v>
      </c>
      <c r="N7" s="109" t="s">
        <v>1055</v>
      </c>
      <c r="O7" s="109" t="s">
        <v>822</v>
      </c>
      <c r="P7" s="457" t="s">
        <v>926</v>
      </c>
      <c r="Q7" s="109" t="s">
        <v>1055</v>
      </c>
      <c r="R7" s="109" t="s">
        <v>822</v>
      </c>
      <c r="S7" s="457" t="s">
        <v>926</v>
      </c>
      <c r="T7" s="456" t="s">
        <v>1055</v>
      </c>
      <c r="U7" s="42"/>
    </row>
    <row r="8" spans="1:21" s="278" customFormat="1" ht="13.5" customHeight="1">
      <c r="A8" s="114" t="s">
        <v>576</v>
      </c>
      <c r="B8" s="115" t="s">
        <v>918</v>
      </c>
      <c r="C8" s="70">
        <v>9851</v>
      </c>
      <c r="D8" s="70">
        <v>1547</v>
      </c>
      <c r="E8" s="77">
        <f t="shared" ref="E8:E48" si="0">+D8+C8</f>
        <v>11398</v>
      </c>
      <c r="F8" s="70">
        <v>586</v>
      </c>
      <c r="G8" s="70">
        <v>50</v>
      </c>
      <c r="H8" s="77">
        <f t="shared" ref="H8:H48" si="1">+F8+G8</f>
        <v>636</v>
      </c>
      <c r="I8" s="70">
        <v>0</v>
      </c>
      <c r="J8" s="70">
        <v>0</v>
      </c>
      <c r="K8" s="77">
        <f t="shared" ref="K8:K48" si="2">+I8+J8</f>
        <v>0</v>
      </c>
      <c r="L8" s="70">
        <v>0</v>
      </c>
      <c r="M8" s="70">
        <v>0</v>
      </c>
      <c r="N8" s="77">
        <f t="shared" ref="N8:N48" si="3">+L8+M8</f>
        <v>0</v>
      </c>
      <c r="O8" s="70">
        <f t="shared" ref="O8:O48" si="4">+C8+I8</f>
        <v>9851</v>
      </c>
      <c r="P8" s="70">
        <f t="shared" ref="P8:P48" si="5">+D8+J8</f>
        <v>1547</v>
      </c>
      <c r="Q8" s="77">
        <f t="shared" ref="Q8:Q48" si="6">+P8+O8</f>
        <v>11398</v>
      </c>
      <c r="R8" s="70">
        <f t="shared" ref="R8:R48" si="7">+F8+L8</f>
        <v>586</v>
      </c>
      <c r="S8" s="70">
        <f t="shared" ref="S8:S48" si="8">+G8+M8</f>
        <v>50</v>
      </c>
      <c r="T8" s="77">
        <f t="shared" ref="T8:T48" si="9">+S8+R8</f>
        <v>636</v>
      </c>
    </row>
    <row r="9" spans="1:21" s="278" customFormat="1" ht="13.5" customHeight="1">
      <c r="A9" s="114" t="s">
        <v>577</v>
      </c>
      <c r="B9" s="115" t="s">
        <v>917</v>
      </c>
      <c r="C9" s="70">
        <v>3093</v>
      </c>
      <c r="D9" s="70">
        <v>79</v>
      </c>
      <c r="E9" s="77">
        <f t="shared" si="0"/>
        <v>3172</v>
      </c>
      <c r="F9" s="70">
        <v>139</v>
      </c>
      <c r="G9" s="70">
        <v>0</v>
      </c>
      <c r="H9" s="77">
        <f t="shared" si="1"/>
        <v>139</v>
      </c>
      <c r="I9" s="70">
        <v>0</v>
      </c>
      <c r="J9" s="70">
        <v>0</v>
      </c>
      <c r="K9" s="77">
        <f t="shared" si="2"/>
        <v>0</v>
      </c>
      <c r="L9" s="70">
        <v>0</v>
      </c>
      <c r="M9" s="70">
        <v>0</v>
      </c>
      <c r="N9" s="77">
        <f t="shared" si="3"/>
        <v>0</v>
      </c>
      <c r="O9" s="70">
        <f t="shared" si="4"/>
        <v>3093</v>
      </c>
      <c r="P9" s="70">
        <f t="shared" si="5"/>
        <v>79</v>
      </c>
      <c r="Q9" s="77">
        <f t="shared" si="6"/>
        <v>3172</v>
      </c>
      <c r="R9" s="70">
        <f t="shared" si="7"/>
        <v>139</v>
      </c>
      <c r="S9" s="70">
        <f t="shared" si="8"/>
        <v>0</v>
      </c>
      <c r="T9" s="77">
        <f t="shared" si="9"/>
        <v>139</v>
      </c>
    </row>
    <row r="10" spans="1:21" s="278" customFormat="1" ht="13.5" customHeight="1">
      <c r="A10" s="114" t="s">
        <v>578</v>
      </c>
      <c r="B10" s="115" t="s">
        <v>916</v>
      </c>
      <c r="C10" s="70">
        <v>1832</v>
      </c>
      <c r="D10" s="70">
        <v>244</v>
      </c>
      <c r="E10" s="77">
        <f t="shared" si="0"/>
        <v>2076</v>
      </c>
      <c r="F10" s="70">
        <v>70</v>
      </c>
      <c r="G10" s="70">
        <v>0</v>
      </c>
      <c r="H10" s="77">
        <f t="shared" si="1"/>
        <v>70</v>
      </c>
      <c r="I10" s="70">
        <v>0</v>
      </c>
      <c r="J10" s="70">
        <v>0</v>
      </c>
      <c r="K10" s="77">
        <f t="shared" si="2"/>
        <v>0</v>
      </c>
      <c r="L10" s="70">
        <v>0</v>
      </c>
      <c r="M10" s="70">
        <v>0</v>
      </c>
      <c r="N10" s="77">
        <f t="shared" si="3"/>
        <v>0</v>
      </c>
      <c r="O10" s="70">
        <f t="shared" si="4"/>
        <v>1832</v>
      </c>
      <c r="P10" s="70">
        <f t="shared" si="5"/>
        <v>244</v>
      </c>
      <c r="Q10" s="77">
        <f t="shared" si="6"/>
        <v>2076</v>
      </c>
      <c r="R10" s="70">
        <f t="shared" si="7"/>
        <v>70</v>
      </c>
      <c r="S10" s="70">
        <f t="shared" si="8"/>
        <v>0</v>
      </c>
      <c r="T10" s="77">
        <f t="shared" si="9"/>
        <v>70</v>
      </c>
    </row>
    <row r="11" spans="1:21" s="278" customFormat="1" ht="13.5" customHeight="1">
      <c r="A11" s="114" t="s">
        <v>580</v>
      </c>
      <c r="B11" s="115" t="s">
        <v>915</v>
      </c>
      <c r="C11" s="70">
        <v>136803</v>
      </c>
      <c r="D11" s="70">
        <v>0</v>
      </c>
      <c r="E11" s="77">
        <f t="shared" si="0"/>
        <v>136803</v>
      </c>
      <c r="F11" s="70">
        <v>2452</v>
      </c>
      <c r="G11" s="70">
        <v>0</v>
      </c>
      <c r="H11" s="77">
        <f t="shared" si="1"/>
        <v>2452</v>
      </c>
      <c r="I11" s="70">
        <v>66</v>
      </c>
      <c r="J11" s="70">
        <v>0</v>
      </c>
      <c r="K11" s="77">
        <f t="shared" si="2"/>
        <v>66</v>
      </c>
      <c r="L11" s="70">
        <v>47</v>
      </c>
      <c r="M11" s="70">
        <v>0</v>
      </c>
      <c r="N11" s="77">
        <f t="shared" si="3"/>
        <v>47</v>
      </c>
      <c r="O11" s="70">
        <f t="shared" si="4"/>
        <v>136869</v>
      </c>
      <c r="P11" s="70">
        <f t="shared" si="5"/>
        <v>0</v>
      </c>
      <c r="Q11" s="77">
        <f t="shared" si="6"/>
        <v>136869</v>
      </c>
      <c r="R11" s="70">
        <f t="shared" si="7"/>
        <v>2499</v>
      </c>
      <c r="S11" s="70">
        <f t="shared" si="8"/>
        <v>0</v>
      </c>
      <c r="T11" s="77">
        <f t="shared" si="9"/>
        <v>2499</v>
      </c>
    </row>
    <row r="12" spans="1:21" s="278" customFormat="1" ht="13.5" customHeight="1">
      <c r="A12" s="114" t="s">
        <v>581</v>
      </c>
      <c r="B12" s="115" t="s">
        <v>914</v>
      </c>
      <c r="C12" s="70">
        <v>1254</v>
      </c>
      <c r="D12" s="70">
        <v>0</v>
      </c>
      <c r="E12" s="77">
        <f t="shared" si="0"/>
        <v>1254</v>
      </c>
      <c r="F12" s="70">
        <v>82</v>
      </c>
      <c r="G12" s="70">
        <v>0</v>
      </c>
      <c r="H12" s="77">
        <f t="shared" si="1"/>
        <v>82</v>
      </c>
      <c r="I12" s="70">
        <v>0</v>
      </c>
      <c r="J12" s="70">
        <v>0</v>
      </c>
      <c r="K12" s="77">
        <f t="shared" si="2"/>
        <v>0</v>
      </c>
      <c r="L12" s="70">
        <v>0</v>
      </c>
      <c r="M12" s="70">
        <v>0</v>
      </c>
      <c r="N12" s="77">
        <f t="shared" si="3"/>
        <v>0</v>
      </c>
      <c r="O12" s="70">
        <f t="shared" si="4"/>
        <v>1254</v>
      </c>
      <c r="P12" s="70">
        <f t="shared" si="5"/>
        <v>0</v>
      </c>
      <c r="Q12" s="77">
        <f t="shared" si="6"/>
        <v>1254</v>
      </c>
      <c r="R12" s="70">
        <f t="shared" si="7"/>
        <v>82</v>
      </c>
      <c r="S12" s="70">
        <f t="shared" si="8"/>
        <v>0</v>
      </c>
      <c r="T12" s="77">
        <f t="shared" si="9"/>
        <v>82</v>
      </c>
    </row>
    <row r="13" spans="1:21" s="278" customFormat="1" ht="13.5" customHeight="1">
      <c r="A13" s="114" t="s">
        <v>582</v>
      </c>
      <c r="B13" s="115" t="s">
        <v>913</v>
      </c>
      <c r="C13" s="70">
        <v>10808</v>
      </c>
      <c r="D13" s="70">
        <v>0</v>
      </c>
      <c r="E13" s="77">
        <f t="shared" si="0"/>
        <v>10808</v>
      </c>
      <c r="F13" s="70">
        <v>617</v>
      </c>
      <c r="G13" s="70">
        <v>0</v>
      </c>
      <c r="H13" s="77">
        <f t="shared" si="1"/>
        <v>617</v>
      </c>
      <c r="I13" s="70">
        <v>0</v>
      </c>
      <c r="J13" s="70">
        <v>0</v>
      </c>
      <c r="K13" s="77">
        <f t="shared" si="2"/>
        <v>0</v>
      </c>
      <c r="L13" s="70">
        <v>0</v>
      </c>
      <c r="M13" s="70">
        <v>0</v>
      </c>
      <c r="N13" s="77">
        <f t="shared" si="3"/>
        <v>0</v>
      </c>
      <c r="O13" s="70">
        <f t="shared" si="4"/>
        <v>10808</v>
      </c>
      <c r="P13" s="70">
        <f t="shared" si="5"/>
        <v>0</v>
      </c>
      <c r="Q13" s="77">
        <f t="shared" si="6"/>
        <v>10808</v>
      </c>
      <c r="R13" s="70">
        <f t="shared" si="7"/>
        <v>617</v>
      </c>
      <c r="S13" s="70">
        <f t="shared" si="8"/>
        <v>0</v>
      </c>
      <c r="T13" s="77">
        <f t="shared" si="9"/>
        <v>617</v>
      </c>
    </row>
    <row r="14" spans="1:21" s="278" customFormat="1" ht="13.5" customHeight="1">
      <c r="A14" s="114" t="s">
        <v>583</v>
      </c>
      <c r="B14" s="115" t="s">
        <v>912</v>
      </c>
      <c r="C14" s="70">
        <v>18322</v>
      </c>
      <c r="D14" s="70">
        <v>85</v>
      </c>
      <c r="E14" s="77">
        <f t="shared" si="0"/>
        <v>18407</v>
      </c>
      <c r="F14" s="70">
        <v>891</v>
      </c>
      <c r="G14" s="70">
        <v>0</v>
      </c>
      <c r="H14" s="77">
        <f t="shared" si="1"/>
        <v>891</v>
      </c>
      <c r="I14" s="70">
        <v>11</v>
      </c>
      <c r="J14" s="70">
        <v>0</v>
      </c>
      <c r="K14" s="77">
        <f t="shared" si="2"/>
        <v>11</v>
      </c>
      <c r="L14" s="70">
        <v>0</v>
      </c>
      <c r="M14" s="70">
        <v>0</v>
      </c>
      <c r="N14" s="77">
        <f t="shared" si="3"/>
        <v>0</v>
      </c>
      <c r="O14" s="70">
        <f t="shared" si="4"/>
        <v>18333</v>
      </c>
      <c r="P14" s="70">
        <f t="shared" si="5"/>
        <v>85</v>
      </c>
      <c r="Q14" s="77">
        <f t="shared" si="6"/>
        <v>18418</v>
      </c>
      <c r="R14" s="70">
        <f t="shared" si="7"/>
        <v>891</v>
      </c>
      <c r="S14" s="70">
        <f t="shared" si="8"/>
        <v>0</v>
      </c>
      <c r="T14" s="77">
        <f t="shared" si="9"/>
        <v>891</v>
      </c>
    </row>
    <row r="15" spans="1:21" s="278" customFormat="1" ht="13.5" customHeight="1">
      <c r="A15" s="114" t="s">
        <v>584</v>
      </c>
      <c r="B15" s="115" t="s">
        <v>911</v>
      </c>
      <c r="C15" s="70">
        <v>2030</v>
      </c>
      <c r="D15" s="70">
        <v>16</v>
      </c>
      <c r="E15" s="77">
        <f t="shared" si="0"/>
        <v>2046</v>
      </c>
      <c r="F15" s="70">
        <v>44</v>
      </c>
      <c r="G15" s="70">
        <v>0</v>
      </c>
      <c r="H15" s="77">
        <f t="shared" si="1"/>
        <v>44</v>
      </c>
      <c r="I15" s="70">
        <v>0</v>
      </c>
      <c r="J15" s="70">
        <v>0</v>
      </c>
      <c r="K15" s="77">
        <f t="shared" si="2"/>
        <v>0</v>
      </c>
      <c r="L15" s="70">
        <v>0</v>
      </c>
      <c r="M15" s="70">
        <v>0</v>
      </c>
      <c r="N15" s="77">
        <f t="shared" si="3"/>
        <v>0</v>
      </c>
      <c r="O15" s="70">
        <f t="shared" si="4"/>
        <v>2030</v>
      </c>
      <c r="P15" s="70">
        <f t="shared" si="5"/>
        <v>16</v>
      </c>
      <c r="Q15" s="77">
        <f t="shared" si="6"/>
        <v>2046</v>
      </c>
      <c r="R15" s="70">
        <f t="shared" si="7"/>
        <v>44</v>
      </c>
      <c r="S15" s="70">
        <f t="shared" si="8"/>
        <v>0</v>
      </c>
      <c r="T15" s="77">
        <f t="shared" si="9"/>
        <v>44</v>
      </c>
    </row>
    <row r="16" spans="1:21" s="278" customFormat="1" ht="13.5" customHeight="1">
      <c r="A16" s="114">
        <v>10</v>
      </c>
      <c r="B16" s="115" t="s">
        <v>910</v>
      </c>
      <c r="C16" s="70">
        <v>45909</v>
      </c>
      <c r="D16" s="70">
        <v>12781</v>
      </c>
      <c r="E16" s="77">
        <f t="shared" si="0"/>
        <v>58690</v>
      </c>
      <c r="F16" s="70">
        <v>1731</v>
      </c>
      <c r="G16" s="70">
        <v>201</v>
      </c>
      <c r="H16" s="77">
        <f t="shared" si="1"/>
        <v>1932</v>
      </c>
      <c r="I16" s="70">
        <v>16</v>
      </c>
      <c r="J16" s="70">
        <v>0</v>
      </c>
      <c r="K16" s="77">
        <f t="shared" si="2"/>
        <v>16</v>
      </c>
      <c r="L16" s="70">
        <v>5</v>
      </c>
      <c r="M16" s="70">
        <v>0</v>
      </c>
      <c r="N16" s="77">
        <f t="shared" si="3"/>
        <v>5</v>
      </c>
      <c r="O16" s="70">
        <f t="shared" si="4"/>
        <v>45925</v>
      </c>
      <c r="P16" s="70">
        <f t="shared" si="5"/>
        <v>12781</v>
      </c>
      <c r="Q16" s="77">
        <f t="shared" si="6"/>
        <v>58706</v>
      </c>
      <c r="R16" s="70">
        <f t="shared" si="7"/>
        <v>1736</v>
      </c>
      <c r="S16" s="70">
        <f t="shared" si="8"/>
        <v>201</v>
      </c>
      <c r="T16" s="77">
        <f t="shared" si="9"/>
        <v>1937</v>
      </c>
    </row>
    <row r="17" spans="1:21" s="278" customFormat="1" ht="13.5" customHeight="1">
      <c r="A17" s="114">
        <v>11</v>
      </c>
      <c r="B17" s="115" t="s">
        <v>909</v>
      </c>
      <c r="C17" s="70">
        <v>1108</v>
      </c>
      <c r="D17" s="70">
        <v>121</v>
      </c>
      <c r="E17" s="77">
        <f t="shared" si="0"/>
        <v>1229</v>
      </c>
      <c r="F17" s="70">
        <v>6</v>
      </c>
      <c r="G17" s="70">
        <v>2</v>
      </c>
      <c r="H17" s="77">
        <f t="shared" si="1"/>
        <v>8</v>
      </c>
      <c r="I17" s="70">
        <v>0</v>
      </c>
      <c r="J17" s="70">
        <v>0</v>
      </c>
      <c r="K17" s="77">
        <f t="shared" si="2"/>
        <v>0</v>
      </c>
      <c r="L17" s="70">
        <v>0</v>
      </c>
      <c r="M17" s="70">
        <v>0</v>
      </c>
      <c r="N17" s="77">
        <f t="shared" si="3"/>
        <v>0</v>
      </c>
      <c r="O17" s="70">
        <f t="shared" si="4"/>
        <v>1108</v>
      </c>
      <c r="P17" s="70">
        <f t="shared" si="5"/>
        <v>121</v>
      </c>
      <c r="Q17" s="77">
        <f t="shared" si="6"/>
        <v>1229</v>
      </c>
      <c r="R17" s="70">
        <f t="shared" si="7"/>
        <v>6</v>
      </c>
      <c r="S17" s="70">
        <f t="shared" si="8"/>
        <v>2</v>
      </c>
      <c r="T17" s="77">
        <f t="shared" si="9"/>
        <v>8</v>
      </c>
    </row>
    <row r="18" spans="1:21" s="278" customFormat="1" ht="13.5" customHeight="1">
      <c r="A18" s="114">
        <v>12</v>
      </c>
      <c r="B18" s="115" t="s">
        <v>908</v>
      </c>
      <c r="C18" s="70">
        <v>371</v>
      </c>
      <c r="D18" s="70">
        <v>281</v>
      </c>
      <c r="E18" s="77">
        <f t="shared" si="0"/>
        <v>652</v>
      </c>
      <c r="F18" s="70">
        <v>10</v>
      </c>
      <c r="G18" s="70">
        <v>0</v>
      </c>
      <c r="H18" s="77">
        <f t="shared" si="1"/>
        <v>10</v>
      </c>
      <c r="I18" s="70">
        <v>0</v>
      </c>
      <c r="J18" s="70">
        <v>0</v>
      </c>
      <c r="K18" s="77">
        <f t="shared" si="2"/>
        <v>0</v>
      </c>
      <c r="L18" s="70">
        <v>0</v>
      </c>
      <c r="M18" s="70">
        <v>0</v>
      </c>
      <c r="N18" s="77">
        <f t="shared" si="3"/>
        <v>0</v>
      </c>
      <c r="O18" s="70">
        <f t="shared" si="4"/>
        <v>371</v>
      </c>
      <c r="P18" s="70">
        <f t="shared" si="5"/>
        <v>281</v>
      </c>
      <c r="Q18" s="77">
        <f t="shared" si="6"/>
        <v>652</v>
      </c>
      <c r="R18" s="70">
        <f t="shared" si="7"/>
        <v>10</v>
      </c>
      <c r="S18" s="70">
        <f t="shared" si="8"/>
        <v>0</v>
      </c>
      <c r="T18" s="77">
        <f t="shared" si="9"/>
        <v>10</v>
      </c>
    </row>
    <row r="19" spans="1:21" s="278" customFormat="1" ht="13.5" customHeight="1">
      <c r="A19" s="114">
        <v>13</v>
      </c>
      <c r="B19" s="115" t="s">
        <v>907</v>
      </c>
      <c r="C19" s="70">
        <v>65298</v>
      </c>
      <c r="D19" s="70">
        <v>12880</v>
      </c>
      <c r="E19" s="77">
        <f t="shared" si="0"/>
        <v>78178</v>
      </c>
      <c r="F19" s="70">
        <v>1953</v>
      </c>
      <c r="G19" s="70">
        <v>177</v>
      </c>
      <c r="H19" s="77">
        <f t="shared" si="1"/>
        <v>2130</v>
      </c>
      <c r="I19" s="70">
        <v>11</v>
      </c>
      <c r="J19" s="70">
        <v>0</v>
      </c>
      <c r="K19" s="77">
        <f t="shared" si="2"/>
        <v>11</v>
      </c>
      <c r="L19" s="70">
        <v>0</v>
      </c>
      <c r="M19" s="70">
        <v>0</v>
      </c>
      <c r="N19" s="77">
        <f t="shared" si="3"/>
        <v>0</v>
      </c>
      <c r="O19" s="70">
        <f t="shared" si="4"/>
        <v>65309</v>
      </c>
      <c r="P19" s="70">
        <f t="shared" si="5"/>
        <v>12880</v>
      </c>
      <c r="Q19" s="77">
        <f t="shared" si="6"/>
        <v>78189</v>
      </c>
      <c r="R19" s="70">
        <f t="shared" si="7"/>
        <v>1953</v>
      </c>
      <c r="S19" s="70">
        <f t="shared" si="8"/>
        <v>177</v>
      </c>
      <c r="T19" s="77">
        <f t="shared" si="9"/>
        <v>2130</v>
      </c>
    </row>
    <row r="20" spans="1:21" s="278" customFormat="1" ht="13.5" customHeight="1">
      <c r="A20" s="114">
        <v>14</v>
      </c>
      <c r="B20" s="115" t="s">
        <v>906</v>
      </c>
      <c r="C20" s="70">
        <v>8807</v>
      </c>
      <c r="D20" s="70">
        <v>4678</v>
      </c>
      <c r="E20" s="77">
        <f t="shared" si="0"/>
        <v>13485</v>
      </c>
      <c r="F20" s="70">
        <v>219</v>
      </c>
      <c r="G20" s="70">
        <v>60</v>
      </c>
      <c r="H20" s="77">
        <f t="shared" si="1"/>
        <v>279</v>
      </c>
      <c r="I20" s="70">
        <v>11</v>
      </c>
      <c r="J20" s="70">
        <v>2</v>
      </c>
      <c r="K20" s="77">
        <f t="shared" si="2"/>
        <v>13</v>
      </c>
      <c r="L20" s="70">
        <v>10</v>
      </c>
      <c r="M20" s="70">
        <v>0</v>
      </c>
      <c r="N20" s="77">
        <f t="shared" si="3"/>
        <v>10</v>
      </c>
      <c r="O20" s="70">
        <f t="shared" si="4"/>
        <v>8818</v>
      </c>
      <c r="P20" s="70">
        <f t="shared" si="5"/>
        <v>4680</v>
      </c>
      <c r="Q20" s="77">
        <f t="shared" si="6"/>
        <v>13498</v>
      </c>
      <c r="R20" s="70">
        <f t="shared" si="7"/>
        <v>229</v>
      </c>
      <c r="S20" s="70">
        <f t="shared" si="8"/>
        <v>60</v>
      </c>
      <c r="T20" s="77">
        <f t="shared" si="9"/>
        <v>289</v>
      </c>
    </row>
    <row r="21" spans="1:21" s="278" customFormat="1" ht="13.5" customHeight="1">
      <c r="A21" s="114">
        <v>15</v>
      </c>
      <c r="B21" s="115" t="s">
        <v>905</v>
      </c>
      <c r="C21" s="70">
        <v>3664</v>
      </c>
      <c r="D21" s="70">
        <v>1014</v>
      </c>
      <c r="E21" s="77">
        <f t="shared" si="0"/>
        <v>4678</v>
      </c>
      <c r="F21" s="70">
        <v>117</v>
      </c>
      <c r="G21" s="70">
        <v>27</v>
      </c>
      <c r="H21" s="77">
        <f t="shared" si="1"/>
        <v>144</v>
      </c>
      <c r="I21" s="70">
        <v>0</v>
      </c>
      <c r="J21" s="70">
        <v>0</v>
      </c>
      <c r="K21" s="77">
        <f t="shared" si="2"/>
        <v>0</v>
      </c>
      <c r="L21" s="70">
        <v>0</v>
      </c>
      <c r="M21" s="70">
        <v>0</v>
      </c>
      <c r="N21" s="77">
        <f t="shared" si="3"/>
        <v>0</v>
      </c>
      <c r="O21" s="70">
        <f t="shared" si="4"/>
        <v>3664</v>
      </c>
      <c r="P21" s="70">
        <f t="shared" si="5"/>
        <v>1014</v>
      </c>
      <c r="Q21" s="77">
        <f t="shared" si="6"/>
        <v>4678</v>
      </c>
      <c r="R21" s="70">
        <f t="shared" si="7"/>
        <v>117</v>
      </c>
      <c r="S21" s="70">
        <f t="shared" si="8"/>
        <v>27</v>
      </c>
      <c r="T21" s="77">
        <f t="shared" si="9"/>
        <v>144</v>
      </c>
    </row>
    <row r="22" spans="1:21" s="278" customFormat="1" ht="13.5" customHeight="1">
      <c r="A22" s="114">
        <v>16</v>
      </c>
      <c r="B22" s="115" t="s">
        <v>904</v>
      </c>
      <c r="C22" s="70">
        <v>22065</v>
      </c>
      <c r="D22" s="70">
        <v>699</v>
      </c>
      <c r="E22" s="77">
        <f t="shared" si="0"/>
        <v>22764</v>
      </c>
      <c r="F22" s="70">
        <v>629</v>
      </c>
      <c r="G22" s="70">
        <v>14</v>
      </c>
      <c r="H22" s="77">
        <f t="shared" si="1"/>
        <v>643</v>
      </c>
      <c r="I22" s="70">
        <v>45</v>
      </c>
      <c r="J22" s="70">
        <v>0</v>
      </c>
      <c r="K22" s="77">
        <f t="shared" si="2"/>
        <v>45</v>
      </c>
      <c r="L22" s="70">
        <v>0</v>
      </c>
      <c r="M22" s="70">
        <v>0</v>
      </c>
      <c r="N22" s="77">
        <f t="shared" si="3"/>
        <v>0</v>
      </c>
      <c r="O22" s="70">
        <f t="shared" si="4"/>
        <v>22110</v>
      </c>
      <c r="P22" s="70">
        <f t="shared" si="5"/>
        <v>699</v>
      </c>
      <c r="Q22" s="77">
        <f t="shared" si="6"/>
        <v>22809</v>
      </c>
      <c r="R22" s="70">
        <f t="shared" si="7"/>
        <v>629</v>
      </c>
      <c r="S22" s="70">
        <f t="shared" si="8"/>
        <v>14</v>
      </c>
      <c r="T22" s="77">
        <f t="shared" si="9"/>
        <v>643</v>
      </c>
    </row>
    <row r="23" spans="1:21" s="278" customFormat="1" ht="13.5" customHeight="1">
      <c r="A23" s="114">
        <v>17</v>
      </c>
      <c r="B23" s="115" t="s">
        <v>903</v>
      </c>
      <c r="C23" s="70">
        <v>12747</v>
      </c>
      <c r="D23" s="70">
        <v>626</v>
      </c>
      <c r="E23" s="77">
        <f t="shared" si="0"/>
        <v>13373</v>
      </c>
      <c r="F23" s="70">
        <v>212</v>
      </c>
      <c r="G23" s="70">
        <v>0</v>
      </c>
      <c r="H23" s="77">
        <f t="shared" si="1"/>
        <v>212</v>
      </c>
      <c r="I23" s="70">
        <v>7</v>
      </c>
      <c r="J23" s="70">
        <v>0</v>
      </c>
      <c r="K23" s="77">
        <f t="shared" si="2"/>
        <v>7</v>
      </c>
      <c r="L23" s="70">
        <v>1</v>
      </c>
      <c r="M23" s="70">
        <v>0</v>
      </c>
      <c r="N23" s="77">
        <f t="shared" si="3"/>
        <v>1</v>
      </c>
      <c r="O23" s="70">
        <f t="shared" si="4"/>
        <v>12754</v>
      </c>
      <c r="P23" s="70">
        <f t="shared" si="5"/>
        <v>626</v>
      </c>
      <c r="Q23" s="77">
        <f t="shared" si="6"/>
        <v>13380</v>
      </c>
      <c r="R23" s="70">
        <f t="shared" si="7"/>
        <v>213</v>
      </c>
      <c r="S23" s="70">
        <f t="shared" si="8"/>
        <v>0</v>
      </c>
      <c r="T23" s="77">
        <f t="shared" si="9"/>
        <v>213</v>
      </c>
    </row>
    <row r="24" spans="1:21" s="278" customFormat="1" ht="13.5" customHeight="1">
      <c r="A24" s="114">
        <v>18</v>
      </c>
      <c r="B24" s="115" t="s">
        <v>902</v>
      </c>
      <c r="C24" s="70">
        <v>6504</v>
      </c>
      <c r="D24" s="70">
        <v>318</v>
      </c>
      <c r="E24" s="77">
        <f t="shared" si="0"/>
        <v>6822</v>
      </c>
      <c r="F24" s="70">
        <v>163</v>
      </c>
      <c r="G24" s="70">
        <v>1</v>
      </c>
      <c r="H24" s="77">
        <f t="shared" si="1"/>
        <v>164</v>
      </c>
      <c r="I24" s="70">
        <v>0</v>
      </c>
      <c r="J24" s="70">
        <v>0</v>
      </c>
      <c r="K24" s="77">
        <f t="shared" si="2"/>
        <v>0</v>
      </c>
      <c r="L24" s="70">
        <v>0</v>
      </c>
      <c r="M24" s="70">
        <v>0</v>
      </c>
      <c r="N24" s="77">
        <f t="shared" si="3"/>
        <v>0</v>
      </c>
      <c r="O24" s="70">
        <f t="shared" si="4"/>
        <v>6504</v>
      </c>
      <c r="P24" s="70">
        <f t="shared" si="5"/>
        <v>318</v>
      </c>
      <c r="Q24" s="77">
        <f t="shared" si="6"/>
        <v>6822</v>
      </c>
      <c r="R24" s="70">
        <f t="shared" si="7"/>
        <v>163</v>
      </c>
      <c r="S24" s="70">
        <f t="shared" si="8"/>
        <v>1</v>
      </c>
      <c r="T24" s="77">
        <f t="shared" si="9"/>
        <v>164</v>
      </c>
    </row>
    <row r="25" spans="1:21" s="278" customFormat="1" ht="13.5" customHeight="1">
      <c r="A25" s="114">
        <v>19</v>
      </c>
      <c r="B25" s="115" t="s">
        <v>901</v>
      </c>
      <c r="C25" s="70">
        <v>1492</v>
      </c>
      <c r="D25" s="70">
        <v>0</v>
      </c>
      <c r="E25" s="77">
        <f t="shared" si="0"/>
        <v>1492</v>
      </c>
      <c r="F25" s="70">
        <v>84</v>
      </c>
      <c r="G25" s="70">
        <v>0</v>
      </c>
      <c r="H25" s="77">
        <f t="shared" si="1"/>
        <v>84</v>
      </c>
      <c r="I25" s="70">
        <v>0</v>
      </c>
      <c r="J25" s="70">
        <v>0</v>
      </c>
      <c r="K25" s="77">
        <f t="shared" si="2"/>
        <v>0</v>
      </c>
      <c r="L25" s="70">
        <v>0</v>
      </c>
      <c r="M25" s="70">
        <v>0</v>
      </c>
      <c r="N25" s="77">
        <f t="shared" si="3"/>
        <v>0</v>
      </c>
      <c r="O25" s="70">
        <f t="shared" si="4"/>
        <v>1492</v>
      </c>
      <c r="P25" s="70">
        <f t="shared" si="5"/>
        <v>0</v>
      </c>
      <c r="Q25" s="77">
        <f t="shared" si="6"/>
        <v>1492</v>
      </c>
      <c r="R25" s="70">
        <f t="shared" si="7"/>
        <v>84</v>
      </c>
      <c r="S25" s="70">
        <f t="shared" si="8"/>
        <v>0</v>
      </c>
      <c r="T25" s="77">
        <f t="shared" si="9"/>
        <v>84</v>
      </c>
    </row>
    <row r="26" spans="1:21" s="278" customFormat="1" ht="13.5" customHeight="1">
      <c r="A26" s="114">
        <v>20</v>
      </c>
      <c r="B26" s="115" t="s">
        <v>900</v>
      </c>
      <c r="C26" s="70">
        <v>13837</v>
      </c>
      <c r="D26" s="70">
        <v>1099</v>
      </c>
      <c r="E26" s="77">
        <f t="shared" si="0"/>
        <v>14936</v>
      </c>
      <c r="F26" s="70">
        <v>280</v>
      </c>
      <c r="G26" s="70">
        <v>18</v>
      </c>
      <c r="H26" s="77">
        <f t="shared" si="1"/>
        <v>298</v>
      </c>
      <c r="I26" s="70">
        <v>15</v>
      </c>
      <c r="J26" s="70">
        <v>0</v>
      </c>
      <c r="K26" s="77">
        <f t="shared" si="2"/>
        <v>15</v>
      </c>
      <c r="L26" s="70">
        <v>14</v>
      </c>
      <c r="M26" s="70">
        <v>0</v>
      </c>
      <c r="N26" s="77">
        <f t="shared" si="3"/>
        <v>14</v>
      </c>
      <c r="O26" s="70">
        <f t="shared" si="4"/>
        <v>13852</v>
      </c>
      <c r="P26" s="70">
        <f t="shared" si="5"/>
        <v>1099</v>
      </c>
      <c r="Q26" s="77">
        <f t="shared" si="6"/>
        <v>14951</v>
      </c>
      <c r="R26" s="70">
        <f t="shared" si="7"/>
        <v>294</v>
      </c>
      <c r="S26" s="70">
        <f t="shared" si="8"/>
        <v>18</v>
      </c>
      <c r="T26" s="77">
        <f t="shared" si="9"/>
        <v>312</v>
      </c>
    </row>
    <row r="27" spans="1:21" s="278" customFormat="1" ht="13.5" customHeight="1">
      <c r="A27" s="114">
        <v>21</v>
      </c>
      <c r="B27" s="115" t="s">
        <v>899</v>
      </c>
      <c r="C27" s="70">
        <v>357</v>
      </c>
      <c r="D27" s="70">
        <v>230</v>
      </c>
      <c r="E27" s="77">
        <f t="shared" si="0"/>
        <v>587</v>
      </c>
      <c r="F27" s="70">
        <v>2</v>
      </c>
      <c r="G27" s="70">
        <v>6</v>
      </c>
      <c r="H27" s="77">
        <f t="shared" si="1"/>
        <v>8</v>
      </c>
      <c r="I27" s="70">
        <v>0</v>
      </c>
      <c r="J27" s="70">
        <v>3</v>
      </c>
      <c r="K27" s="77">
        <f t="shared" si="2"/>
        <v>3</v>
      </c>
      <c r="L27" s="70">
        <v>0</v>
      </c>
      <c r="M27" s="70">
        <v>0</v>
      </c>
      <c r="N27" s="77">
        <f t="shared" si="3"/>
        <v>0</v>
      </c>
      <c r="O27" s="70">
        <f t="shared" si="4"/>
        <v>357</v>
      </c>
      <c r="P27" s="70">
        <f t="shared" si="5"/>
        <v>233</v>
      </c>
      <c r="Q27" s="77">
        <f t="shared" si="6"/>
        <v>590</v>
      </c>
      <c r="R27" s="70">
        <f t="shared" si="7"/>
        <v>2</v>
      </c>
      <c r="S27" s="70">
        <f t="shared" si="8"/>
        <v>6</v>
      </c>
      <c r="T27" s="77">
        <f t="shared" si="9"/>
        <v>8</v>
      </c>
    </row>
    <row r="28" spans="1:21" s="278" customFormat="1" ht="13.5" customHeight="1">
      <c r="A28" s="114">
        <v>22</v>
      </c>
      <c r="B28" s="115" t="s">
        <v>898</v>
      </c>
      <c r="C28" s="70">
        <v>46545</v>
      </c>
      <c r="D28" s="70">
        <v>3263</v>
      </c>
      <c r="E28" s="77">
        <f t="shared" si="0"/>
        <v>49808</v>
      </c>
      <c r="F28" s="70">
        <v>1179</v>
      </c>
      <c r="G28" s="70">
        <v>88</v>
      </c>
      <c r="H28" s="77">
        <f t="shared" si="1"/>
        <v>1267</v>
      </c>
      <c r="I28" s="70">
        <v>40</v>
      </c>
      <c r="J28" s="70">
        <v>0</v>
      </c>
      <c r="K28" s="77">
        <f t="shared" si="2"/>
        <v>40</v>
      </c>
      <c r="L28" s="70">
        <v>21</v>
      </c>
      <c r="M28" s="70">
        <v>0</v>
      </c>
      <c r="N28" s="77">
        <f t="shared" si="3"/>
        <v>21</v>
      </c>
      <c r="O28" s="70">
        <f t="shared" si="4"/>
        <v>46585</v>
      </c>
      <c r="P28" s="70">
        <f t="shared" si="5"/>
        <v>3263</v>
      </c>
      <c r="Q28" s="77">
        <f t="shared" si="6"/>
        <v>49848</v>
      </c>
      <c r="R28" s="70">
        <f t="shared" si="7"/>
        <v>1200</v>
      </c>
      <c r="S28" s="70">
        <f t="shared" si="8"/>
        <v>88</v>
      </c>
      <c r="T28" s="77">
        <f t="shared" si="9"/>
        <v>1288</v>
      </c>
    </row>
    <row r="29" spans="1:21" s="278" customFormat="1" ht="13.5" customHeight="1">
      <c r="A29" s="114">
        <v>23</v>
      </c>
      <c r="B29" s="115" t="s">
        <v>897</v>
      </c>
      <c r="C29" s="70">
        <v>67157</v>
      </c>
      <c r="D29" s="70">
        <v>3594</v>
      </c>
      <c r="E29" s="77">
        <f t="shared" si="0"/>
        <v>70751</v>
      </c>
      <c r="F29" s="70">
        <v>2282</v>
      </c>
      <c r="G29" s="70">
        <v>35</v>
      </c>
      <c r="H29" s="77">
        <f t="shared" si="1"/>
        <v>2317</v>
      </c>
      <c r="I29" s="70">
        <v>39</v>
      </c>
      <c r="J29" s="70">
        <v>45</v>
      </c>
      <c r="K29" s="77">
        <f t="shared" si="2"/>
        <v>84</v>
      </c>
      <c r="L29" s="70">
        <v>5</v>
      </c>
      <c r="M29" s="70">
        <v>22</v>
      </c>
      <c r="N29" s="77">
        <f t="shared" si="3"/>
        <v>27</v>
      </c>
      <c r="O29" s="70">
        <f t="shared" si="4"/>
        <v>67196</v>
      </c>
      <c r="P29" s="70">
        <f t="shared" si="5"/>
        <v>3639</v>
      </c>
      <c r="Q29" s="77">
        <f t="shared" si="6"/>
        <v>70835</v>
      </c>
      <c r="R29" s="70">
        <f t="shared" si="7"/>
        <v>2287</v>
      </c>
      <c r="S29" s="70">
        <f t="shared" si="8"/>
        <v>57</v>
      </c>
      <c r="T29" s="77">
        <f t="shared" si="9"/>
        <v>2344</v>
      </c>
    </row>
    <row r="30" spans="1:21" s="278" customFormat="1" ht="13.5" customHeight="1">
      <c r="A30" s="114">
        <v>24</v>
      </c>
      <c r="B30" s="115" t="s">
        <v>896</v>
      </c>
      <c r="C30" s="70">
        <v>89044</v>
      </c>
      <c r="D30" s="70">
        <v>717</v>
      </c>
      <c r="E30" s="77">
        <f t="shared" si="0"/>
        <v>89761</v>
      </c>
      <c r="F30" s="70">
        <v>2061</v>
      </c>
      <c r="G30" s="70">
        <v>6</v>
      </c>
      <c r="H30" s="77">
        <f t="shared" si="1"/>
        <v>2067</v>
      </c>
      <c r="I30" s="70">
        <v>109</v>
      </c>
      <c r="J30" s="70">
        <v>0</v>
      </c>
      <c r="K30" s="77">
        <f t="shared" si="2"/>
        <v>109</v>
      </c>
      <c r="L30" s="70">
        <v>38</v>
      </c>
      <c r="M30" s="70">
        <v>0</v>
      </c>
      <c r="N30" s="77">
        <f t="shared" si="3"/>
        <v>38</v>
      </c>
      <c r="O30" s="70">
        <f t="shared" si="4"/>
        <v>89153</v>
      </c>
      <c r="P30" s="70">
        <f t="shared" si="5"/>
        <v>717</v>
      </c>
      <c r="Q30" s="77">
        <f t="shared" si="6"/>
        <v>89870</v>
      </c>
      <c r="R30" s="70">
        <f t="shared" si="7"/>
        <v>2099</v>
      </c>
      <c r="S30" s="70">
        <f t="shared" si="8"/>
        <v>6</v>
      </c>
      <c r="T30" s="77">
        <f t="shared" si="9"/>
        <v>2105</v>
      </c>
    </row>
    <row r="31" spans="1:21" s="278" customFormat="1" ht="13.5" customHeight="1">
      <c r="A31" s="114">
        <v>25</v>
      </c>
      <c r="B31" s="115" t="s">
        <v>895</v>
      </c>
      <c r="C31" s="70">
        <v>131705</v>
      </c>
      <c r="D31" s="70">
        <v>3478</v>
      </c>
      <c r="E31" s="77">
        <f t="shared" si="0"/>
        <v>135183</v>
      </c>
      <c r="F31" s="70">
        <v>2639</v>
      </c>
      <c r="G31" s="70">
        <v>45</v>
      </c>
      <c r="H31" s="77">
        <f t="shared" si="1"/>
        <v>2684</v>
      </c>
      <c r="I31" s="70">
        <v>440</v>
      </c>
      <c r="J31" s="70">
        <v>2</v>
      </c>
      <c r="K31" s="77">
        <f t="shared" si="2"/>
        <v>442</v>
      </c>
      <c r="L31" s="70">
        <v>131</v>
      </c>
      <c r="M31" s="70">
        <v>2</v>
      </c>
      <c r="N31" s="77">
        <f t="shared" si="3"/>
        <v>133</v>
      </c>
      <c r="O31" s="70">
        <f t="shared" si="4"/>
        <v>132145</v>
      </c>
      <c r="P31" s="70">
        <f t="shared" si="5"/>
        <v>3480</v>
      </c>
      <c r="Q31" s="77">
        <f t="shared" si="6"/>
        <v>135625</v>
      </c>
      <c r="R31" s="70">
        <f t="shared" si="7"/>
        <v>2770</v>
      </c>
      <c r="S31" s="70">
        <f t="shared" si="8"/>
        <v>47</v>
      </c>
      <c r="T31" s="77">
        <f t="shared" si="9"/>
        <v>2817</v>
      </c>
    </row>
    <row r="32" spans="1:21" s="278" customFormat="1" ht="13.5" customHeight="1">
      <c r="A32" s="114">
        <v>26</v>
      </c>
      <c r="B32" s="115" t="s">
        <v>894</v>
      </c>
      <c r="C32" s="70">
        <v>4829</v>
      </c>
      <c r="D32" s="70">
        <v>488</v>
      </c>
      <c r="E32" s="77">
        <f t="shared" si="0"/>
        <v>5317</v>
      </c>
      <c r="F32" s="70">
        <v>53</v>
      </c>
      <c r="G32" s="70">
        <v>0</v>
      </c>
      <c r="H32" s="77">
        <f t="shared" si="1"/>
        <v>53</v>
      </c>
      <c r="I32" s="70">
        <v>0</v>
      </c>
      <c r="J32" s="70">
        <v>0</v>
      </c>
      <c r="K32" s="77">
        <f t="shared" si="2"/>
        <v>0</v>
      </c>
      <c r="L32" s="70">
        <v>0</v>
      </c>
      <c r="M32" s="70">
        <v>0</v>
      </c>
      <c r="N32" s="77">
        <f t="shared" si="3"/>
        <v>0</v>
      </c>
      <c r="O32" s="70">
        <f t="shared" si="4"/>
        <v>4829</v>
      </c>
      <c r="P32" s="70">
        <f t="shared" si="5"/>
        <v>488</v>
      </c>
      <c r="Q32" s="77">
        <f t="shared" si="6"/>
        <v>5317</v>
      </c>
      <c r="R32" s="70">
        <f t="shared" si="7"/>
        <v>53</v>
      </c>
      <c r="S32" s="70">
        <f t="shared" si="8"/>
        <v>0</v>
      </c>
      <c r="T32" s="77">
        <f t="shared" si="9"/>
        <v>53</v>
      </c>
      <c r="U32" s="285"/>
    </row>
    <row r="33" spans="1:21" s="278" customFormat="1" ht="13.5" customHeight="1">
      <c r="A33" s="114">
        <v>27</v>
      </c>
      <c r="B33" s="115" t="s">
        <v>893</v>
      </c>
      <c r="C33" s="70">
        <v>24363</v>
      </c>
      <c r="D33" s="70">
        <v>1637</v>
      </c>
      <c r="E33" s="77">
        <f t="shared" si="0"/>
        <v>26000</v>
      </c>
      <c r="F33" s="70">
        <v>272</v>
      </c>
      <c r="G33" s="70">
        <v>2</v>
      </c>
      <c r="H33" s="77">
        <f t="shared" si="1"/>
        <v>274</v>
      </c>
      <c r="I33" s="70">
        <v>64</v>
      </c>
      <c r="J33" s="70">
        <v>0</v>
      </c>
      <c r="K33" s="77">
        <f t="shared" si="2"/>
        <v>64</v>
      </c>
      <c r="L33" s="70">
        <v>32</v>
      </c>
      <c r="M33" s="70">
        <v>0</v>
      </c>
      <c r="N33" s="77">
        <f t="shared" si="3"/>
        <v>32</v>
      </c>
      <c r="O33" s="70">
        <f t="shared" si="4"/>
        <v>24427</v>
      </c>
      <c r="P33" s="70">
        <f t="shared" si="5"/>
        <v>1637</v>
      </c>
      <c r="Q33" s="77">
        <f t="shared" si="6"/>
        <v>26064</v>
      </c>
      <c r="R33" s="70">
        <f t="shared" si="7"/>
        <v>304</v>
      </c>
      <c r="S33" s="70">
        <f t="shared" si="8"/>
        <v>2</v>
      </c>
      <c r="T33" s="77">
        <f t="shared" si="9"/>
        <v>306</v>
      </c>
      <c r="U33" s="285"/>
    </row>
    <row r="34" spans="1:21" s="278" customFormat="1" ht="13.5" customHeight="1">
      <c r="A34" s="114">
        <v>28</v>
      </c>
      <c r="B34" s="115" t="s">
        <v>892</v>
      </c>
      <c r="C34" s="70">
        <v>44138</v>
      </c>
      <c r="D34" s="70">
        <v>1265</v>
      </c>
      <c r="E34" s="77">
        <f t="shared" si="0"/>
        <v>45403</v>
      </c>
      <c r="F34" s="70">
        <v>836</v>
      </c>
      <c r="G34" s="70">
        <v>27</v>
      </c>
      <c r="H34" s="77">
        <f t="shared" si="1"/>
        <v>863</v>
      </c>
      <c r="I34" s="70">
        <v>194</v>
      </c>
      <c r="J34" s="70">
        <v>0</v>
      </c>
      <c r="K34" s="77">
        <f t="shared" si="2"/>
        <v>194</v>
      </c>
      <c r="L34" s="70">
        <v>94</v>
      </c>
      <c r="M34" s="70">
        <v>0</v>
      </c>
      <c r="N34" s="77">
        <f t="shared" si="3"/>
        <v>94</v>
      </c>
      <c r="O34" s="70">
        <f t="shared" si="4"/>
        <v>44332</v>
      </c>
      <c r="P34" s="70">
        <f t="shared" si="5"/>
        <v>1265</v>
      </c>
      <c r="Q34" s="77">
        <f t="shared" si="6"/>
        <v>45597</v>
      </c>
      <c r="R34" s="70">
        <f t="shared" si="7"/>
        <v>930</v>
      </c>
      <c r="S34" s="70">
        <f t="shared" si="8"/>
        <v>27</v>
      </c>
      <c r="T34" s="77">
        <f t="shared" si="9"/>
        <v>957</v>
      </c>
      <c r="U34" s="285"/>
    </row>
    <row r="35" spans="1:21" s="278" customFormat="1" ht="13.5" customHeight="1">
      <c r="A35" s="114">
        <v>29</v>
      </c>
      <c r="B35" s="115" t="s">
        <v>891</v>
      </c>
      <c r="C35" s="70">
        <v>25016</v>
      </c>
      <c r="D35" s="70">
        <v>1052</v>
      </c>
      <c r="E35" s="77">
        <f t="shared" si="0"/>
        <v>26068</v>
      </c>
      <c r="F35" s="70">
        <v>328</v>
      </c>
      <c r="G35" s="70">
        <v>19</v>
      </c>
      <c r="H35" s="77">
        <f t="shared" si="1"/>
        <v>347</v>
      </c>
      <c r="I35" s="70">
        <v>0</v>
      </c>
      <c r="J35" s="70">
        <v>0</v>
      </c>
      <c r="K35" s="77">
        <f t="shared" si="2"/>
        <v>0</v>
      </c>
      <c r="L35" s="70">
        <v>0</v>
      </c>
      <c r="M35" s="70">
        <v>0</v>
      </c>
      <c r="N35" s="77">
        <f t="shared" si="3"/>
        <v>0</v>
      </c>
      <c r="O35" s="70">
        <f t="shared" si="4"/>
        <v>25016</v>
      </c>
      <c r="P35" s="70">
        <f t="shared" si="5"/>
        <v>1052</v>
      </c>
      <c r="Q35" s="77">
        <f t="shared" si="6"/>
        <v>26068</v>
      </c>
      <c r="R35" s="70">
        <f t="shared" si="7"/>
        <v>328</v>
      </c>
      <c r="S35" s="70">
        <f t="shared" si="8"/>
        <v>19</v>
      </c>
      <c r="T35" s="77">
        <f t="shared" si="9"/>
        <v>347</v>
      </c>
      <c r="U35" s="285"/>
    </row>
    <row r="36" spans="1:21" s="278" customFormat="1" ht="13.5" customHeight="1">
      <c r="A36" s="114">
        <v>30</v>
      </c>
      <c r="B36" s="115" t="s">
        <v>890</v>
      </c>
      <c r="C36" s="70">
        <v>7890</v>
      </c>
      <c r="D36" s="70">
        <v>98</v>
      </c>
      <c r="E36" s="77">
        <f t="shared" si="0"/>
        <v>7988</v>
      </c>
      <c r="F36" s="70">
        <v>268</v>
      </c>
      <c r="G36" s="70">
        <v>2</v>
      </c>
      <c r="H36" s="77">
        <f t="shared" si="1"/>
        <v>270</v>
      </c>
      <c r="I36" s="70">
        <v>0</v>
      </c>
      <c r="J36" s="70">
        <v>0</v>
      </c>
      <c r="K36" s="77">
        <f t="shared" si="2"/>
        <v>0</v>
      </c>
      <c r="L36" s="70">
        <v>0</v>
      </c>
      <c r="M36" s="70">
        <v>0</v>
      </c>
      <c r="N36" s="77">
        <f t="shared" si="3"/>
        <v>0</v>
      </c>
      <c r="O36" s="70">
        <f t="shared" si="4"/>
        <v>7890</v>
      </c>
      <c r="P36" s="70">
        <f t="shared" si="5"/>
        <v>98</v>
      </c>
      <c r="Q36" s="77">
        <f t="shared" si="6"/>
        <v>7988</v>
      </c>
      <c r="R36" s="70">
        <f t="shared" si="7"/>
        <v>268</v>
      </c>
      <c r="S36" s="70">
        <f t="shared" si="8"/>
        <v>2</v>
      </c>
      <c r="T36" s="77">
        <f t="shared" si="9"/>
        <v>270</v>
      </c>
    </row>
    <row r="37" spans="1:21" s="278" customFormat="1" ht="13.5" customHeight="1">
      <c r="A37" s="114">
        <v>31</v>
      </c>
      <c r="B37" s="115" t="s">
        <v>889</v>
      </c>
      <c r="C37" s="70">
        <v>33079</v>
      </c>
      <c r="D37" s="70">
        <v>579</v>
      </c>
      <c r="E37" s="77">
        <f t="shared" si="0"/>
        <v>33658</v>
      </c>
      <c r="F37" s="70">
        <v>693</v>
      </c>
      <c r="G37" s="70">
        <v>26</v>
      </c>
      <c r="H37" s="77">
        <f t="shared" si="1"/>
        <v>719</v>
      </c>
      <c r="I37" s="70">
        <v>0</v>
      </c>
      <c r="J37" s="70">
        <v>0</v>
      </c>
      <c r="K37" s="77">
        <f t="shared" si="2"/>
        <v>0</v>
      </c>
      <c r="L37" s="70">
        <v>0</v>
      </c>
      <c r="M37" s="70">
        <v>0</v>
      </c>
      <c r="N37" s="77">
        <f t="shared" si="3"/>
        <v>0</v>
      </c>
      <c r="O37" s="70">
        <f t="shared" si="4"/>
        <v>33079</v>
      </c>
      <c r="P37" s="70">
        <f t="shared" si="5"/>
        <v>579</v>
      </c>
      <c r="Q37" s="77">
        <f t="shared" si="6"/>
        <v>33658</v>
      </c>
      <c r="R37" s="70">
        <f t="shared" si="7"/>
        <v>693</v>
      </c>
      <c r="S37" s="70">
        <f t="shared" si="8"/>
        <v>26</v>
      </c>
      <c r="T37" s="77">
        <f t="shared" si="9"/>
        <v>719</v>
      </c>
    </row>
    <row r="38" spans="1:21" s="278" customFormat="1" ht="13.5" customHeight="1">
      <c r="A38" s="114">
        <v>32</v>
      </c>
      <c r="B38" s="115" t="s">
        <v>888</v>
      </c>
      <c r="C38" s="70">
        <v>2230</v>
      </c>
      <c r="D38" s="70">
        <v>542</v>
      </c>
      <c r="E38" s="77">
        <f t="shared" si="0"/>
        <v>2772</v>
      </c>
      <c r="F38" s="70">
        <v>33</v>
      </c>
      <c r="G38" s="70">
        <v>8</v>
      </c>
      <c r="H38" s="77">
        <f t="shared" si="1"/>
        <v>41</v>
      </c>
      <c r="I38" s="70">
        <v>29</v>
      </c>
      <c r="J38" s="70">
        <v>0</v>
      </c>
      <c r="K38" s="77">
        <f t="shared" si="2"/>
        <v>29</v>
      </c>
      <c r="L38" s="70">
        <v>15</v>
      </c>
      <c r="M38" s="70">
        <v>0</v>
      </c>
      <c r="N38" s="77">
        <f t="shared" si="3"/>
        <v>15</v>
      </c>
      <c r="O38" s="70">
        <f t="shared" si="4"/>
        <v>2259</v>
      </c>
      <c r="P38" s="70">
        <f t="shared" si="5"/>
        <v>542</v>
      </c>
      <c r="Q38" s="77">
        <f t="shared" si="6"/>
        <v>2801</v>
      </c>
      <c r="R38" s="70">
        <f t="shared" si="7"/>
        <v>48</v>
      </c>
      <c r="S38" s="70">
        <f t="shared" si="8"/>
        <v>8</v>
      </c>
      <c r="T38" s="77">
        <f t="shared" si="9"/>
        <v>56</v>
      </c>
    </row>
    <row r="39" spans="1:21" s="278" customFormat="1" ht="13.5" customHeight="1">
      <c r="A39" s="114">
        <v>33</v>
      </c>
      <c r="B39" s="115" t="s">
        <v>887</v>
      </c>
      <c r="C39" s="70">
        <v>21881</v>
      </c>
      <c r="D39" s="70">
        <v>227</v>
      </c>
      <c r="E39" s="77">
        <f t="shared" si="0"/>
        <v>22108</v>
      </c>
      <c r="F39" s="70">
        <v>553</v>
      </c>
      <c r="G39" s="70">
        <v>0</v>
      </c>
      <c r="H39" s="77">
        <f t="shared" si="1"/>
        <v>553</v>
      </c>
      <c r="I39" s="70">
        <v>80</v>
      </c>
      <c r="J39" s="70">
        <v>0</v>
      </c>
      <c r="K39" s="77">
        <f t="shared" si="2"/>
        <v>80</v>
      </c>
      <c r="L39" s="70">
        <v>34</v>
      </c>
      <c r="M39" s="70">
        <v>0</v>
      </c>
      <c r="N39" s="77">
        <f t="shared" si="3"/>
        <v>34</v>
      </c>
      <c r="O39" s="70">
        <f t="shared" si="4"/>
        <v>21961</v>
      </c>
      <c r="P39" s="70">
        <f t="shared" si="5"/>
        <v>227</v>
      </c>
      <c r="Q39" s="77">
        <f t="shared" si="6"/>
        <v>22188</v>
      </c>
      <c r="R39" s="70">
        <f t="shared" si="7"/>
        <v>587</v>
      </c>
      <c r="S39" s="70">
        <f t="shared" si="8"/>
        <v>0</v>
      </c>
      <c r="T39" s="77">
        <f t="shared" si="9"/>
        <v>587</v>
      </c>
    </row>
    <row r="40" spans="1:21" s="278" customFormat="1" ht="13.5" customHeight="1">
      <c r="A40" s="114">
        <v>35</v>
      </c>
      <c r="B40" s="115" t="s">
        <v>886</v>
      </c>
      <c r="C40" s="70">
        <v>8064</v>
      </c>
      <c r="D40" s="70">
        <v>219</v>
      </c>
      <c r="E40" s="77">
        <f t="shared" si="0"/>
        <v>8283</v>
      </c>
      <c r="F40" s="70">
        <v>483</v>
      </c>
      <c r="G40" s="70">
        <v>5</v>
      </c>
      <c r="H40" s="77">
        <f t="shared" si="1"/>
        <v>488</v>
      </c>
      <c r="I40" s="70">
        <v>0</v>
      </c>
      <c r="J40" s="70">
        <v>0</v>
      </c>
      <c r="K40" s="77">
        <f t="shared" si="2"/>
        <v>0</v>
      </c>
      <c r="L40" s="70">
        <v>0</v>
      </c>
      <c r="M40" s="70">
        <v>0</v>
      </c>
      <c r="N40" s="77">
        <f t="shared" si="3"/>
        <v>0</v>
      </c>
      <c r="O40" s="70">
        <f t="shared" si="4"/>
        <v>8064</v>
      </c>
      <c r="P40" s="70">
        <f t="shared" si="5"/>
        <v>219</v>
      </c>
      <c r="Q40" s="77">
        <f t="shared" si="6"/>
        <v>8283</v>
      </c>
      <c r="R40" s="70">
        <f t="shared" si="7"/>
        <v>483</v>
      </c>
      <c r="S40" s="70">
        <f t="shared" si="8"/>
        <v>5</v>
      </c>
      <c r="T40" s="77">
        <f t="shared" si="9"/>
        <v>488</v>
      </c>
    </row>
    <row r="41" spans="1:21" s="278" customFormat="1" ht="13.5" customHeight="1">
      <c r="A41" s="114">
        <v>36</v>
      </c>
      <c r="B41" s="115" t="s">
        <v>885</v>
      </c>
      <c r="C41" s="70">
        <v>2219</v>
      </c>
      <c r="D41" s="70">
        <v>45</v>
      </c>
      <c r="E41" s="77">
        <f t="shared" si="0"/>
        <v>2264</v>
      </c>
      <c r="F41" s="70">
        <v>91</v>
      </c>
      <c r="G41" s="70">
        <v>0</v>
      </c>
      <c r="H41" s="77">
        <f t="shared" si="1"/>
        <v>91</v>
      </c>
      <c r="I41" s="70">
        <v>0</v>
      </c>
      <c r="J41" s="70">
        <v>0</v>
      </c>
      <c r="K41" s="77">
        <f t="shared" si="2"/>
        <v>0</v>
      </c>
      <c r="L41" s="70">
        <v>0</v>
      </c>
      <c r="M41" s="70">
        <v>0</v>
      </c>
      <c r="N41" s="77">
        <f t="shared" si="3"/>
        <v>0</v>
      </c>
      <c r="O41" s="70">
        <f t="shared" si="4"/>
        <v>2219</v>
      </c>
      <c r="P41" s="70">
        <f t="shared" si="5"/>
        <v>45</v>
      </c>
      <c r="Q41" s="77">
        <f t="shared" si="6"/>
        <v>2264</v>
      </c>
      <c r="R41" s="70">
        <f t="shared" si="7"/>
        <v>91</v>
      </c>
      <c r="S41" s="70">
        <f t="shared" si="8"/>
        <v>0</v>
      </c>
      <c r="T41" s="77">
        <f t="shared" si="9"/>
        <v>91</v>
      </c>
    </row>
    <row r="42" spans="1:21" s="278" customFormat="1" ht="13.5" customHeight="1">
      <c r="A42" s="114">
        <v>37</v>
      </c>
      <c r="B42" s="115" t="s">
        <v>884</v>
      </c>
      <c r="C42" s="70">
        <v>452</v>
      </c>
      <c r="D42" s="70">
        <v>0</v>
      </c>
      <c r="E42" s="77">
        <f t="shared" si="0"/>
        <v>452</v>
      </c>
      <c r="F42" s="70">
        <v>18</v>
      </c>
      <c r="G42" s="70">
        <v>0</v>
      </c>
      <c r="H42" s="77">
        <f t="shared" si="1"/>
        <v>18</v>
      </c>
      <c r="I42" s="70">
        <v>0</v>
      </c>
      <c r="J42" s="70">
        <v>0</v>
      </c>
      <c r="K42" s="77">
        <f t="shared" si="2"/>
        <v>0</v>
      </c>
      <c r="L42" s="70">
        <v>0</v>
      </c>
      <c r="M42" s="70">
        <v>0</v>
      </c>
      <c r="N42" s="77">
        <f t="shared" si="3"/>
        <v>0</v>
      </c>
      <c r="O42" s="70">
        <f t="shared" si="4"/>
        <v>452</v>
      </c>
      <c r="P42" s="70">
        <f t="shared" si="5"/>
        <v>0</v>
      </c>
      <c r="Q42" s="77">
        <f t="shared" si="6"/>
        <v>452</v>
      </c>
      <c r="R42" s="70">
        <f t="shared" si="7"/>
        <v>18</v>
      </c>
      <c r="S42" s="70">
        <f t="shared" si="8"/>
        <v>0</v>
      </c>
      <c r="T42" s="77">
        <f t="shared" si="9"/>
        <v>18</v>
      </c>
    </row>
    <row r="43" spans="1:21" s="278" customFormat="1" ht="13.5" customHeight="1">
      <c r="A43" s="114">
        <v>38</v>
      </c>
      <c r="B43" s="115" t="s">
        <v>883</v>
      </c>
      <c r="C43" s="70">
        <v>8888</v>
      </c>
      <c r="D43" s="70">
        <v>228</v>
      </c>
      <c r="E43" s="77">
        <f t="shared" si="0"/>
        <v>9116</v>
      </c>
      <c r="F43" s="70">
        <v>438</v>
      </c>
      <c r="G43" s="70">
        <v>0</v>
      </c>
      <c r="H43" s="77">
        <f t="shared" si="1"/>
        <v>438</v>
      </c>
      <c r="I43" s="70">
        <v>65</v>
      </c>
      <c r="J43" s="70">
        <v>0</v>
      </c>
      <c r="K43" s="77">
        <f t="shared" si="2"/>
        <v>65</v>
      </c>
      <c r="L43" s="70">
        <v>25</v>
      </c>
      <c r="M43" s="70">
        <v>0</v>
      </c>
      <c r="N43" s="77">
        <f t="shared" si="3"/>
        <v>25</v>
      </c>
      <c r="O43" s="70">
        <f t="shared" si="4"/>
        <v>8953</v>
      </c>
      <c r="P43" s="70">
        <f t="shared" si="5"/>
        <v>228</v>
      </c>
      <c r="Q43" s="77">
        <f t="shared" si="6"/>
        <v>9181</v>
      </c>
      <c r="R43" s="70">
        <f t="shared" si="7"/>
        <v>463</v>
      </c>
      <c r="S43" s="70">
        <f t="shared" si="8"/>
        <v>0</v>
      </c>
      <c r="T43" s="77">
        <f t="shared" si="9"/>
        <v>463</v>
      </c>
    </row>
    <row r="44" spans="1:21" s="278" customFormat="1" ht="13.5" customHeight="1">
      <c r="A44" s="114">
        <v>39</v>
      </c>
      <c r="B44" s="115" t="s">
        <v>882</v>
      </c>
      <c r="C44" s="70">
        <v>411</v>
      </c>
      <c r="D44" s="70">
        <v>0</v>
      </c>
      <c r="E44" s="77">
        <f t="shared" si="0"/>
        <v>411</v>
      </c>
      <c r="F44" s="70">
        <v>9</v>
      </c>
      <c r="G44" s="70">
        <v>0</v>
      </c>
      <c r="H44" s="77">
        <f t="shared" si="1"/>
        <v>9</v>
      </c>
      <c r="I44" s="70">
        <v>0</v>
      </c>
      <c r="J44" s="70">
        <v>0</v>
      </c>
      <c r="K44" s="77">
        <f t="shared" si="2"/>
        <v>0</v>
      </c>
      <c r="L44" s="70">
        <v>0</v>
      </c>
      <c r="M44" s="70">
        <v>0</v>
      </c>
      <c r="N44" s="77">
        <f t="shared" si="3"/>
        <v>0</v>
      </c>
      <c r="O44" s="70">
        <f t="shared" si="4"/>
        <v>411</v>
      </c>
      <c r="P44" s="70">
        <f t="shared" si="5"/>
        <v>0</v>
      </c>
      <c r="Q44" s="77">
        <f t="shared" si="6"/>
        <v>411</v>
      </c>
      <c r="R44" s="70">
        <f t="shared" si="7"/>
        <v>9</v>
      </c>
      <c r="S44" s="70">
        <f t="shared" si="8"/>
        <v>0</v>
      </c>
      <c r="T44" s="77">
        <f t="shared" si="9"/>
        <v>9</v>
      </c>
    </row>
    <row r="45" spans="1:21" s="278" customFormat="1" ht="13.5" customHeight="1">
      <c r="A45" s="114">
        <v>41</v>
      </c>
      <c r="B45" s="115" t="s">
        <v>881</v>
      </c>
      <c r="C45" s="70">
        <v>149194</v>
      </c>
      <c r="D45" s="70">
        <v>646</v>
      </c>
      <c r="E45" s="77">
        <f t="shared" si="0"/>
        <v>149840</v>
      </c>
      <c r="F45" s="70">
        <v>7178</v>
      </c>
      <c r="G45" s="70">
        <v>5</v>
      </c>
      <c r="H45" s="77">
        <f t="shared" si="1"/>
        <v>7183</v>
      </c>
      <c r="I45" s="70">
        <v>82</v>
      </c>
      <c r="J45" s="70">
        <v>0</v>
      </c>
      <c r="K45" s="77">
        <f t="shared" si="2"/>
        <v>82</v>
      </c>
      <c r="L45" s="70">
        <v>31</v>
      </c>
      <c r="M45" s="70">
        <v>0</v>
      </c>
      <c r="N45" s="77">
        <f t="shared" si="3"/>
        <v>31</v>
      </c>
      <c r="O45" s="70">
        <f t="shared" si="4"/>
        <v>149276</v>
      </c>
      <c r="P45" s="70">
        <f t="shared" si="5"/>
        <v>646</v>
      </c>
      <c r="Q45" s="77">
        <f t="shared" si="6"/>
        <v>149922</v>
      </c>
      <c r="R45" s="70">
        <f t="shared" si="7"/>
        <v>7209</v>
      </c>
      <c r="S45" s="70">
        <f t="shared" si="8"/>
        <v>5</v>
      </c>
      <c r="T45" s="77">
        <f t="shared" si="9"/>
        <v>7214</v>
      </c>
    </row>
    <row r="46" spans="1:21" s="278" customFormat="1" ht="13.5" customHeight="1">
      <c r="A46" s="114">
        <v>42</v>
      </c>
      <c r="B46" s="115" t="s">
        <v>880</v>
      </c>
      <c r="C46" s="70">
        <v>54470</v>
      </c>
      <c r="D46" s="70">
        <v>327</v>
      </c>
      <c r="E46" s="77">
        <f t="shared" si="0"/>
        <v>54797</v>
      </c>
      <c r="F46" s="70">
        <v>3340</v>
      </c>
      <c r="G46" s="70">
        <v>2</v>
      </c>
      <c r="H46" s="77">
        <f t="shared" si="1"/>
        <v>3342</v>
      </c>
      <c r="I46" s="70">
        <v>99</v>
      </c>
      <c r="J46" s="70">
        <v>0</v>
      </c>
      <c r="K46" s="77">
        <f t="shared" si="2"/>
        <v>99</v>
      </c>
      <c r="L46" s="70">
        <v>9</v>
      </c>
      <c r="M46" s="70">
        <v>0</v>
      </c>
      <c r="N46" s="77">
        <f t="shared" si="3"/>
        <v>9</v>
      </c>
      <c r="O46" s="70">
        <f t="shared" si="4"/>
        <v>54569</v>
      </c>
      <c r="P46" s="70">
        <f t="shared" si="5"/>
        <v>327</v>
      </c>
      <c r="Q46" s="77">
        <f t="shared" si="6"/>
        <v>54896</v>
      </c>
      <c r="R46" s="70">
        <f t="shared" si="7"/>
        <v>3349</v>
      </c>
      <c r="S46" s="70">
        <f t="shared" si="8"/>
        <v>2</v>
      </c>
      <c r="T46" s="77">
        <f t="shared" si="9"/>
        <v>3351</v>
      </c>
    </row>
    <row r="47" spans="1:21" s="278" customFormat="1" ht="13.5" customHeight="1">
      <c r="A47" s="114">
        <v>43</v>
      </c>
      <c r="B47" s="115" t="s">
        <v>879</v>
      </c>
      <c r="C47" s="70">
        <v>88320</v>
      </c>
      <c r="D47" s="70">
        <v>1322</v>
      </c>
      <c r="E47" s="77">
        <f t="shared" si="0"/>
        <v>89642</v>
      </c>
      <c r="F47" s="70">
        <v>4621</v>
      </c>
      <c r="G47" s="70">
        <v>16</v>
      </c>
      <c r="H47" s="77">
        <f t="shared" si="1"/>
        <v>4637</v>
      </c>
      <c r="I47" s="70">
        <v>183</v>
      </c>
      <c r="J47" s="70">
        <v>0</v>
      </c>
      <c r="K47" s="77">
        <f t="shared" si="2"/>
        <v>183</v>
      </c>
      <c r="L47" s="70">
        <v>39</v>
      </c>
      <c r="M47" s="70">
        <v>0</v>
      </c>
      <c r="N47" s="77">
        <f t="shared" si="3"/>
        <v>39</v>
      </c>
      <c r="O47" s="70">
        <f t="shared" si="4"/>
        <v>88503</v>
      </c>
      <c r="P47" s="70">
        <f t="shared" si="5"/>
        <v>1322</v>
      </c>
      <c r="Q47" s="77">
        <f t="shared" si="6"/>
        <v>89825</v>
      </c>
      <c r="R47" s="70">
        <f t="shared" si="7"/>
        <v>4660</v>
      </c>
      <c r="S47" s="70">
        <f t="shared" si="8"/>
        <v>16</v>
      </c>
      <c r="T47" s="77">
        <f t="shared" si="9"/>
        <v>4676</v>
      </c>
    </row>
    <row r="48" spans="1:21" s="278" customFormat="1" ht="13.5" customHeight="1">
      <c r="A48" s="114">
        <v>45</v>
      </c>
      <c r="B48" s="115" t="s">
        <v>878</v>
      </c>
      <c r="C48" s="70">
        <v>7590</v>
      </c>
      <c r="D48" s="70">
        <v>209</v>
      </c>
      <c r="E48" s="77">
        <f t="shared" si="0"/>
        <v>7799</v>
      </c>
      <c r="F48" s="70">
        <v>323</v>
      </c>
      <c r="G48" s="70">
        <v>0</v>
      </c>
      <c r="H48" s="77">
        <f t="shared" si="1"/>
        <v>323</v>
      </c>
      <c r="I48" s="70">
        <v>0</v>
      </c>
      <c r="J48" s="70">
        <v>0</v>
      </c>
      <c r="K48" s="77">
        <f t="shared" si="2"/>
        <v>0</v>
      </c>
      <c r="L48" s="70">
        <v>0</v>
      </c>
      <c r="M48" s="70">
        <v>0</v>
      </c>
      <c r="N48" s="77">
        <f t="shared" si="3"/>
        <v>0</v>
      </c>
      <c r="O48" s="70">
        <f t="shared" si="4"/>
        <v>7590</v>
      </c>
      <c r="P48" s="70">
        <f t="shared" si="5"/>
        <v>209</v>
      </c>
      <c r="Q48" s="77">
        <f t="shared" si="6"/>
        <v>7799</v>
      </c>
      <c r="R48" s="70">
        <f t="shared" si="7"/>
        <v>323</v>
      </c>
      <c r="S48" s="70">
        <f t="shared" si="8"/>
        <v>0</v>
      </c>
      <c r="T48" s="77">
        <f t="shared" si="9"/>
        <v>323</v>
      </c>
    </row>
    <row r="49" spans="1:21" s="278" customFormat="1" ht="13.5" customHeight="1">
      <c r="A49" s="114">
        <v>46</v>
      </c>
      <c r="B49" s="115" t="s">
        <v>877</v>
      </c>
      <c r="C49" s="70">
        <v>28746</v>
      </c>
      <c r="D49" s="70">
        <v>2006</v>
      </c>
      <c r="E49" s="77">
        <f>+C49+D49</f>
        <v>30752</v>
      </c>
      <c r="F49" s="70">
        <v>1004</v>
      </c>
      <c r="G49" s="70">
        <v>69</v>
      </c>
      <c r="H49" s="77">
        <f>+F49+G49</f>
        <v>1073</v>
      </c>
      <c r="I49" s="70">
        <v>267</v>
      </c>
      <c r="J49" s="70">
        <v>0</v>
      </c>
      <c r="K49" s="77">
        <f>+I49+J49</f>
        <v>267</v>
      </c>
      <c r="L49" s="70">
        <v>75</v>
      </c>
      <c r="M49" s="70">
        <v>0</v>
      </c>
      <c r="N49" s="77">
        <f>+L49+M49</f>
        <v>75</v>
      </c>
      <c r="O49" s="70">
        <f>+C49+I49</f>
        <v>29013</v>
      </c>
      <c r="P49" s="70">
        <f>+D49+J49</f>
        <v>2006</v>
      </c>
      <c r="Q49" s="77">
        <f>+P49+O49</f>
        <v>31019</v>
      </c>
      <c r="R49" s="70">
        <f>+F49+L49</f>
        <v>1079</v>
      </c>
      <c r="S49" s="70">
        <f>+G49+M49</f>
        <v>69</v>
      </c>
      <c r="T49" s="77">
        <f>+S49+R49</f>
        <v>1148</v>
      </c>
    </row>
    <row r="50" spans="1:21" s="278" customFormat="1" ht="13.5" customHeight="1">
      <c r="A50" s="116">
        <v>47</v>
      </c>
      <c r="B50" s="117" t="s">
        <v>876</v>
      </c>
      <c r="C50" s="119">
        <v>34164</v>
      </c>
      <c r="D50" s="119">
        <v>5537</v>
      </c>
      <c r="E50" s="118">
        <f>+C50+D50</f>
        <v>39701</v>
      </c>
      <c r="F50" s="119">
        <v>1175</v>
      </c>
      <c r="G50" s="119">
        <v>84</v>
      </c>
      <c r="H50" s="118">
        <f>+F50+G50</f>
        <v>1259</v>
      </c>
      <c r="I50" s="119">
        <v>109</v>
      </c>
      <c r="J50" s="119">
        <v>0</v>
      </c>
      <c r="K50" s="118">
        <f>+I50+J50</f>
        <v>109</v>
      </c>
      <c r="L50" s="119">
        <v>2</v>
      </c>
      <c r="M50" s="119">
        <v>0</v>
      </c>
      <c r="N50" s="118">
        <f>+L50+M50</f>
        <v>2</v>
      </c>
      <c r="O50" s="119">
        <f>+C50+I50</f>
        <v>34273</v>
      </c>
      <c r="P50" s="119">
        <f>+D50+J50</f>
        <v>5537</v>
      </c>
      <c r="Q50" s="118">
        <f>+P50+O50</f>
        <v>39810</v>
      </c>
      <c r="R50" s="119">
        <f>+F50+L50</f>
        <v>1177</v>
      </c>
      <c r="S50" s="119">
        <f>+G50+M50</f>
        <v>84</v>
      </c>
      <c r="T50" s="118">
        <f>+S50+R50</f>
        <v>1261</v>
      </c>
    </row>
    <row r="51" spans="1:21" s="39" customFormat="1" ht="18.75" customHeight="1">
      <c r="A51" s="279"/>
      <c r="B51" s="117"/>
      <c r="S51" s="637" t="s">
        <v>922</v>
      </c>
      <c r="T51" s="637"/>
    </row>
    <row r="52" spans="1:21" s="39" customFormat="1" ht="30" customHeight="1">
      <c r="A52" s="618" t="s">
        <v>1048</v>
      </c>
      <c r="B52" s="621" t="s">
        <v>1056</v>
      </c>
      <c r="C52" s="606" t="s">
        <v>1057</v>
      </c>
      <c r="D52" s="635"/>
      <c r="E52" s="635"/>
      <c r="F52" s="635"/>
      <c r="G52" s="635"/>
      <c r="H52" s="636"/>
      <c r="I52" s="606" t="s">
        <v>1058</v>
      </c>
      <c r="J52" s="635"/>
      <c r="K52" s="635"/>
      <c r="L52" s="635"/>
      <c r="M52" s="635"/>
      <c r="N52" s="636"/>
      <c r="O52" s="606" t="s">
        <v>1055</v>
      </c>
      <c r="P52" s="635"/>
      <c r="Q52" s="635"/>
      <c r="R52" s="635"/>
      <c r="S52" s="635"/>
      <c r="T52" s="635"/>
      <c r="U52" s="40"/>
    </row>
    <row r="53" spans="1:21" s="39" customFormat="1" ht="27" customHeight="1">
      <c r="A53" s="638"/>
      <c r="B53" s="622"/>
      <c r="C53" s="603" t="s">
        <v>921</v>
      </c>
      <c r="D53" s="624"/>
      <c r="E53" s="625"/>
      <c r="F53" s="603" t="s">
        <v>920</v>
      </c>
      <c r="G53" s="624"/>
      <c r="H53" s="625"/>
      <c r="I53" s="603" t="s">
        <v>921</v>
      </c>
      <c r="J53" s="624"/>
      <c r="K53" s="625"/>
      <c r="L53" s="603" t="s">
        <v>920</v>
      </c>
      <c r="M53" s="624"/>
      <c r="N53" s="625"/>
      <c r="O53" s="603" t="s">
        <v>921</v>
      </c>
      <c r="P53" s="624"/>
      <c r="Q53" s="625"/>
      <c r="R53" s="603" t="s">
        <v>920</v>
      </c>
      <c r="S53" s="624"/>
      <c r="T53" s="624"/>
      <c r="U53" s="40"/>
    </row>
    <row r="54" spans="1:21" s="39" customFormat="1" ht="26.25" customHeight="1">
      <c r="A54" s="638"/>
      <c r="B54" s="622"/>
      <c r="C54" s="605"/>
      <c r="D54" s="626"/>
      <c r="E54" s="627"/>
      <c r="F54" s="605"/>
      <c r="G54" s="626"/>
      <c r="H54" s="627"/>
      <c r="I54" s="605"/>
      <c r="J54" s="626"/>
      <c r="K54" s="627"/>
      <c r="L54" s="605"/>
      <c r="M54" s="626"/>
      <c r="N54" s="627"/>
      <c r="O54" s="605"/>
      <c r="P54" s="626"/>
      <c r="Q54" s="627"/>
      <c r="R54" s="605"/>
      <c r="S54" s="626"/>
      <c r="T54" s="626"/>
      <c r="U54" s="40"/>
    </row>
    <row r="55" spans="1:21" s="31" customFormat="1" ht="30" customHeight="1">
      <c r="A55" s="639"/>
      <c r="B55" s="623"/>
      <c r="C55" s="109" t="s">
        <v>822</v>
      </c>
      <c r="D55" s="457" t="s">
        <v>926</v>
      </c>
      <c r="E55" s="109" t="s">
        <v>1055</v>
      </c>
      <c r="F55" s="109" t="s">
        <v>822</v>
      </c>
      <c r="G55" s="457" t="s">
        <v>926</v>
      </c>
      <c r="H55" s="109" t="s">
        <v>1055</v>
      </c>
      <c r="I55" s="109" t="s">
        <v>822</v>
      </c>
      <c r="J55" s="457" t="s">
        <v>926</v>
      </c>
      <c r="K55" s="109" t="s">
        <v>1055</v>
      </c>
      <c r="L55" s="109" t="s">
        <v>822</v>
      </c>
      <c r="M55" s="457" t="s">
        <v>926</v>
      </c>
      <c r="N55" s="109" t="s">
        <v>1055</v>
      </c>
      <c r="O55" s="109" t="s">
        <v>822</v>
      </c>
      <c r="P55" s="457" t="s">
        <v>926</v>
      </c>
      <c r="Q55" s="109" t="s">
        <v>1055</v>
      </c>
      <c r="R55" s="109" t="s">
        <v>822</v>
      </c>
      <c r="S55" s="457" t="s">
        <v>926</v>
      </c>
      <c r="T55" s="456" t="s">
        <v>1055</v>
      </c>
      <c r="U55" s="42"/>
    </row>
    <row r="56" spans="1:21" s="278" customFormat="1" ht="12.95" customHeight="1">
      <c r="A56" s="114">
        <v>49</v>
      </c>
      <c r="B56" s="437" t="s">
        <v>875</v>
      </c>
      <c r="C56" s="70">
        <v>70827</v>
      </c>
      <c r="D56" s="70">
        <v>1579</v>
      </c>
      <c r="E56" s="77">
        <f t="shared" ref="E56:E101" si="10">+C56+D56</f>
        <v>72406</v>
      </c>
      <c r="F56" s="70">
        <v>2730</v>
      </c>
      <c r="G56" s="70">
        <v>13</v>
      </c>
      <c r="H56" s="77">
        <f t="shared" ref="H56:H101" si="11">+F56+G56</f>
        <v>2743</v>
      </c>
      <c r="I56" s="70">
        <v>146</v>
      </c>
      <c r="J56" s="70">
        <v>0</v>
      </c>
      <c r="K56" s="77">
        <f t="shared" ref="K56:K101" si="12">+I56+J56</f>
        <v>146</v>
      </c>
      <c r="L56" s="70">
        <v>41</v>
      </c>
      <c r="M56" s="70">
        <v>0</v>
      </c>
      <c r="N56" s="77">
        <f t="shared" ref="N56:N101" si="13">+L56+M56</f>
        <v>41</v>
      </c>
      <c r="O56" s="70">
        <f t="shared" ref="O56:O101" si="14">+C56+I56</f>
        <v>70973</v>
      </c>
      <c r="P56" s="70">
        <f t="shared" ref="P56:P101" si="15">+D56+J56</f>
        <v>1579</v>
      </c>
      <c r="Q56" s="77">
        <f t="shared" ref="Q56:Q101" si="16">+P56+O56</f>
        <v>72552</v>
      </c>
      <c r="R56" s="70">
        <f t="shared" ref="R56:R101" si="17">+F56+L56</f>
        <v>2771</v>
      </c>
      <c r="S56" s="70">
        <f t="shared" ref="S56:S101" si="18">+G56+M56</f>
        <v>13</v>
      </c>
      <c r="T56" s="77">
        <f t="shared" ref="T56:T101" si="19">+S56+R56</f>
        <v>2784</v>
      </c>
    </row>
    <row r="57" spans="1:21" s="278" customFormat="1" ht="12.95" customHeight="1">
      <c r="A57" s="114">
        <v>50</v>
      </c>
      <c r="B57" s="437" t="s">
        <v>874</v>
      </c>
      <c r="C57" s="70">
        <v>7444</v>
      </c>
      <c r="D57" s="70">
        <v>0</v>
      </c>
      <c r="E57" s="77">
        <f t="shared" si="10"/>
        <v>7444</v>
      </c>
      <c r="F57" s="70">
        <v>94</v>
      </c>
      <c r="G57" s="70">
        <v>0</v>
      </c>
      <c r="H57" s="77">
        <f t="shared" si="11"/>
        <v>94</v>
      </c>
      <c r="I57" s="70">
        <v>0</v>
      </c>
      <c r="J57" s="70">
        <v>0</v>
      </c>
      <c r="K57" s="77">
        <f t="shared" si="12"/>
        <v>0</v>
      </c>
      <c r="L57" s="70">
        <v>0</v>
      </c>
      <c r="M57" s="70">
        <v>0</v>
      </c>
      <c r="N57" s="77">
        <f t="shared" si="13"/>
        <v>0</v>
      </c>
      <c r="O57" s="70">
        <f t="shared" si="14"/>
        <v>7444</v>
      </c>
      <c r="P57" s="70">
        <f t="shared" si="15"/>
        <v>0</v>
      </c>
      <c r="Q57" s="77">
        <f t="shared" si="16"/>
        <v>7444</v>
      </c>
      <c r="R57" s="70">
        <f t="shared" si="17"/>
        <v>94</v>
      </c>
      <c r="S57" s="70">
        <f t="shared" si="18"/>
        <v>0</v>
      </c>
      <c r="T57" s="77">
        <f t="shared" si="19"/>
        <v>94</v>
      </c>
    </row>
    <row r="58" spans="1:21" s="278" customFormat="1" ht="12.95" customHeight="1">
      <c r="A58" s="114">
        <v>51</v>
      </c>
      <c r="B58" s="437" t="s">
        <v>866</v>
      </c>
      <c r="C58" s="70">
        <v>788</v>
      </c>
      <c r="D58" s="70">
        <v>190</v>
      </c>
      <c r="E58" s="77">
        <f t="shared" si="10"/>
        <v>978</v>
      </c>
      <c r="F58" s="70">
        <v>1</v>
      </c>
      <c r="G58" s="70">
        <v>1</v>
      </c>
      <c r="H58" s="77">
        <f t="shared" si="11"/>
        <v>2</v>
      </c>
      <c r="I58" s="70">
        <v>0</v>
      </c>
      <c r="J58" s="70">
        <v>0</v>
      </c>
      <c r="K58" s="77">
        <f t="shared" si="12"/>
        <v>0</v>
      </c>
      <c r="L58" s="70">
        <v>0</v>
      </c>
      <c r="M58" s="70">
        <v>0</v>
      </c>
      <c r="N58" s="77">
        <f t="shared" si="13"/>
        <v>0</v>
      </c>
      <c r="O58" s="70">
        <f t="shared" si="14"/>
        <v>788</v>
      </c>
      <c r="P58" s="70">
        <f t="shared" si="15"/>
        <v>190</v>
      </c>
      <c r="Q58" s="77">
        <f t="shared" si="16"/>
        <v>978</v>
      </c>
      <c r="R58" s="70">
        <f t="shared" si="17"/>
        <v>1</v>
      </c>
      <c r="S58" s="70">
        <f t="shared" si="18"/>
        <v>1</v>
      </c>
      <c r="T58" s="77">
        <f t="shared" si="19"/>
        <v>2</v>
      </c>
    </row>
    <row r="59" spans="1:21" s="278" customFormat="1" ht="12.95" customHeight="1">
      <c r="A59" s="114">
        <v>52</v>
      </c>
      <c r="B59" s="437" t="s">
        <v>865</v>
      </c>
      <c r="C59" s="70">
        <v>29213</v>
      </c>
      <c r="D59" s="70">
        <v>3857</v>
      </c>
      <c r="E59" s="77">
        <f t="shared" si="10"/>
        <v>33070</v>
      </c>
      <c r="F59" s="70">
        <v>901</v>
      </c>
      <c r="G59" s="70">
        <v>11</v>
      </c>
      <c r="H59" s="77">
        <f t="shared" si="11"/>
        <v>912</v>
      </c>
      <c r="I59" s="70">
        <v>102</v>
      </c>
      <c r="J59" s="70">
        <v>0</v>
      </c>
      <c r="K59" s="77">
        <f t="shared" si="12"/>
        <v>102</v>
      </c>
      <c r="L59" s="70">
        <v>30</v>
      </c>
      <c r="M59" s="70">
        <v>0</v>
      </c>
      <c r="N59" s="77">
        <f t="shared" si="13"/>
        <v>30</v>
      </c>
      <c r="O59" s="70">
        <f t="shared" si="14"/>
        <v>29315</v>
      </c>
      <c r="P59" s="70">
        <f t="shared" si="15"/>
        <v>3857</v>
      </c>
      <c r="Q59" s="77">
        <f t="shared" si="16"/>
        <v>33172</v>
      </c>
      <c r="R59" s="70">
        <f t="shared" si="17"/>
        <v>931</v>
      </c>
      <c r="S59" s="70">
        <f t="shared" si="18"/>
        <v>11</v>
      </c>
      <c r="T59" s="77">
        <f t="shared" si="19"/>
        <v>942</v>
      </c>
    </row>
    <row r="60" spans="1:21" s="278" customFormat="1" ht="12.95" customHeight="1">
      <c r="A60" s="114">
        <v>53</v>
      </c>
      <c r="B60" s="437" t="s">
        <v>864</v>
      </c>
      <c r="C60" s="70">
        <v>2193</v>
      </c>
      <c r="D60" s="70">
        <v>40</v>
      </c>
      <c r="E60" s="77">
        <f t="shared" si="10"/>
        <v>2233</v>
      </c>
      <c r="F60" s="70">
        <v>139</v>
      </c>
      <c r="G60" s="70">
        <v>0</v>
      </c>
      <c r="H60" s="77">
        <f t="shared" si="11"/>
        <v>139</v>
      </c>
      <c r="I60" s="70">
        <v>0</v>
      </c>
      <c r="J60" s="70">
        <v>0</v>
      </c>
      <c r="K60" s="77">
        <f t="shared" si="12"/>
        <v>0</v>
      </c>
      <c r="L60" s="70">
        <v>0</v>
      </c>
      <c r="M60" s="70">
        <v>0</v>
      </c>
      <c r="N60" s="77">
        <f t="shared" si="13"/>
        <v>0</v>
      </c>
      <c r="O60" s="70">
        <f t="shared" si="14"/>
        <v>2193</v>
      </c>
      <c r="P60" s="70">
        <f t="shared" si="15"/>
        <v>40</v>
      </c>
      <c r="Q60" s="77">
        <f t="shared" si="16"/>
        <v>2233</v>
      </c>
      <c r="R60" s="70">
        <f t="shared" si="17"/>
        <v>139</v>
      </c>
      <c r="S60" s="70">
        <f t="shared" si="18"/>
        <v>0</v>
      </c>
      <c r="T60" s="77">
        <f t="shared" si="19"/>
        <v>139</v>
      </c>
    </row>
    <row r="61" spans="1:21" s="278" customFormat="1" ht="12.95" customHeight="1">
      <c r="A61" s="114">
        <v>55</v>
      </c>
      <c r="B61" s="437" t="s">
        <v>863</v>
      </c>
      <c r="C61" s="70">
        <v>13050</v>
      </c>
      <c r="D61" s="70">
        <v>3575</v>
      </c>
      <c r="E61" s="77">
        <f t="shared" si="10"/>
        <v>16625</v>
      </c>
      <c r="F61" s="70">
        <v>475</v>
      </c>
      <c r="G61" s="70">
        <v>45</v>
      </c>
      <c r="H61" s="77">
        <f t="shared" si="11"/>
        <v>520</v>
      </c>
      <c r="I61" s="70">
        <v>0</v>
      </c>
      <c r="J61" s="70">
        <v>0</v>
      </c>
      <c r="K61" s="77">
        <f t="shared" si="12"/>
        <v>0</v>
      </c>
      <c r="L61" s="70">
        <v>0</v>
      </c>
      <c r="M61" s="70">
        <v>0</v>
      </c>
      <c r="N61" s="77">
        <f t="shared" si="13"/>
        <v>0</v>
      </c>
      <c r="O61" s="70">
        <f t="shared" si="14"/>
        <v>13050</v>
      </c>
      <c r="P61" s="70">
        <f t="shared" si="15"/>
        <v>3575</v>
      </c>
      <c r="Q61" s="77">
        <f t="shared" si="16"/>
        <v>16625</v>
      </c>
      <c r="R61" s="70">
        <f t="shared" si="17"/>
        <v>475</v>
      </c>
      <c r="S61" s="70">
        <f t="shared" si="18"/>
        <v>45</v>
      </c>
      <c r="T61" s="77">
        <f t="shared" si="19"/>
        <v>520</v>
      </c>
    </row>
    <row r="62" spans="1:21" s="278" customFormat="1" ht="12.95" customHeight="1">
      <c r="A62" s="114">
        <v>56</v>
      </c>
      <c r="B62" s="437" t="s">
        <v>862</v>
      </c>
      <c r="C62" s="70">
        <v>24111</v>
      </c>
      <c r="D62" s="70">
        <v>5178</v>
      </c>
      <c r="E62" s="77">
        <f t="shared" si="10"/>
        <v>29289</v>
      </c>
      <c r="F62" s="70">
        <v>648</v>
      </c>
      <c r="G62" s="70">
        <v>199</v>
      </c>
      <c r="H62" s="77">
        <f t="shared" si="11"/>
        <v>847</v>
      </c>
      <c r="I62" s="70">
        <v>0</v>
      </c>
      <c r="J62" s="70">
        <v>0</v>
      </c>
      <c r="K62" s="77">
        <f t="shared" si="12"/>
        <v>0</v>
      </c>
      <c r="L62" s="70">
        <v>0</v>
      </c>
      <c r="M62" s="70">
        <v>0</v>
      </c>
      <c r="N62" s="77">
        <f t="shared" si="13"/>
        <v>0</v>
      </c>
      <c r="O62" s="70">
        <f t="shared" si="14"/>
        <v>24111</v>
      </c>
      <c r="P62" s="70">
        <f t="shared" si="15"/>
        <v>5178</v>
      </c>
      <c r="Q62" s="77">
        <f t="shared" si="16"/>
        <v>29289</v>
      </c>
      <c r="R62" s="70">
        <f t="shared" si="17"/>
        <v>648</v>
      </c>
      <c r="S62" s="70">
        <f t="shared" si="18"/>
        <v>199</v>
      </c>
      <c r="T62" s="77">
        <f t="shared" si="19"/>
        <v>847</v>
      </c>
    </row>
    <row r="63" spans="1:21" s="278" customFormat="1" ht="12.95" customHeight="1">
      <c r="A63" s="114">
        <v>58</v>
      </c>
      <c r="B63" s="437" t="s">
        <v>861</v>
      </c>
      <c r="C63" s="70">
        <v>541</v>
      </c>
      <c r="D63" s="70">
        <v>0</v>
      </c>
      <c r="E63" s="77">
        <f t="shared" si="10"/>
        <v>541</v>
      </c>
      <c r="F63" s="70">
        <v>47</v>
      </c>
      <c r="G63" s="70">
        <v>0</v>
      </c>
      <c r="H63" s="77">
        <f t="shared" si="11"/>
        <v>47</v>
      </c>
      <c r="I63" s="70">
        <v>0</v>
      </c>
      <c r="J63" s="70">
        <v>0</v>
      </c>
      <c r="K63" s="77">
        <f t="shared" si="12"/>
        <v>0</v>
      </c>
      <c r="L63" s="70">
        <v>0</v>
      </c>
      <c r="M63" s="70">
        <v>0</v>
      </c>
      <c r="N63" s="77">
        <f t="shared" si="13"/>
        <v>0</v>
      </c>
      <c r="O63" s="70">
        <f t="shared" si="14"/>
        <v>541</v>
      </c>
      <c r="P63" s="70">
        <f t="shared" si="15"/>
        <v>0</v>
      </c>
      <c r="Q63" s="77">
        <f t="shared" si="16"/>
        <v>541</v>
      </c>
      <c r="R63" s="70">
        <f t="shared" si="17"/>
        <v>47</v>
      </c>
      <c r="S63" s="70">
        <f t="shared" si="18"/>
        <v>0</v>
      </c>
      <c r="T63" s="77">
        <f t="shared" si="19"/>
        <v>47</v>
      </c>
    </row>
    <row r="64" spans="1:21" s="278" customFormat="1" ht="12.95" customHeight="1">
      <c r="A64" s="114">
        <v>59</v>
      </c>
      <c r="B64" s="437" t="s">
        <v>860</v>
      </c>
      <c r="C64" s="70">
        <v>290</v>
      </c>
      <c r="D64" s="70">
        <v>49</v>
      </c>
      <c r="E64" s="77">
        <f t="shared" si="10"/>
        <v>339</v>
      </c>
      <c r="F64" s="70">
        <v>7</v>
      </c>
      <c r="G64" s="70">
        <v>0</v>
      </c>
      <c r="H64" s="77">
        <f t="shared" si="11"/>
        <v>7</v>
      </c>
      <c r="I64" s="70">
        <v>0</v>
      </c>
      <c r="J64" s="70">
        <v>0</v>
      </c>
      <c r="K64" s="77">
        <f t="shared" si="12"/>
        <v>0</v>
      </c>
      <c r="L64" s="70">
        <v>0</v>
      </c>
      <c r="M64" s="70">
        <v>0</v>
      </c>
      <c r="N64" s="77">
        <f t="shared" si="13"/>
        <v>0</v>
      </c>
      <c r="O64" s="70">
        <f t="shared" si="14"/>
        <v>290</v>
      </c>
      <c r="P64" s="70">
        <f t="shared" si="15"/>
        <v>49</v>
      </c>
      <c r="Q64" s="77">
        <f t="shared" si="16"/>
        <v>339</v>
      </c>
      <c r="R64" s="70">
        <f t="shared" si="17"/>
        <v>7</v>
      </c>
      <c r="S64" s="70">
        <f t="shared" si="18"/>
        <v>0</v>
      </c>
      <c r="T64" s="77">
        <f t="shared" si="19"/>
        <v>7</v>
      </c>
    </row>
    <row r="65" spans="1:20" s="278" customFormat="1" ht="12.95" customHeight="1">
      <c r="A65" s="114">
        <v>60</v>
      </c>
      <c r="B65" s="437" t="s">
        <v>859</v>
      </c>
      <c r="C65" s="70">
        <v>65</v>
      </c>
      <c r="D65" s="70">
        <v>0</v>
      </c>
      <c r="E65" s="77">
        <f t="shared" si="10"/>
        <v>65</v>
      </c>
      <c r="F65" s="70">
        <v>0</v>
      </c>
      <c r="G65" s="70">
        <v>0</v>
      </c>
      <c r="H65" s="77">
        <f t="shared" si="11"/>
        <v>0</v>
      </c>
      <c r="I65" s="70">
        <v>0</v>
      </c>
      <c r="J65" s="70">
        <v>0</v>
      </c>
      <c r="K65" s="77">
        <f t="shared" si="12"/>
        <v>0</v>
      </c>
      <c r="L65" s="70">
        <v>0</v>
      </c>
      <c r="M65" s="70">
        <v>0</v>
      </c>
      <c r="N65" s="77">
        <f t="shared" si="13"/>
        <v>0</v>
      </c>
      <c r="O65" s="70">
        <f t="shared" si="14"/>
        <v>65</v>
      </c>
      <c r="P65" s="70">
        <f t="shared" si="15"/>
        <v>0</v>
      </c>
      <c r="Q65" s="77">
        <f t="shared" si="16"/>
        <v>65</v>
      </c>
      <c r="R65" s="70">
        <f t="shared" si="17"/>
        <v>0</v>
      </c>
      <c r="S65" s="70">
        <f t="shared" si="18"/>
        <v>0</v>
      </c>
      <c r="T65" s="77">
        <f t="shared" si="19"/>
        <v>0</v>
      </c>
    </row>
    <row r="66" spans="1:20" s="278" customFormat="1" ht="12.95" customHeight="1">
      <c r="A66" s="114">
        <v>61</v>
      </c>
      <c r="B66" s="437" t="s">
        <v>858</v>
      </c>
      <c r="C66" s="70">
        <v>355</v>
      </c>
      <c r="D66" s="70">
        <v>0</v>
      </c>
      <c r="E66" s="77">
        <f t="shared" si="10"/>
        <v>355</v>
      </c>
      <c r="F66" s="70">
        <v>15</v>
      </c>
      <c r="G66" s="70">
        <v>0</v>
      </c>
      <c r="H66" s="77">
        <f t="shared" si="11"/>
        <v>15</v>
      </c>
      <c r="I66" s="70">
        <v>0</v>
      </c>
      <c r="J66" s="70">
        <v>0</v>
      </c>
      <c r="K66" s="77">
        <f t="shared" si="12"/>
        <v>0</v>
      </c>
      <c r="L66" s="70">
        <v>0</v>
      </c>
      <c r="M66" s="70">
        <v>0</v>
      </c>
      <c r="N66" s="77">
        <f t="shared" si="13"/>
        <v>0</v>
      </c>
      <c r="O66" s="70">
        <f t="shared" si="14"/>
        <v>355</v>
      </c>
      <c r="P66" s="70">
        <f t="shared" si="15"/>
        <v>0</v>
      </c>
      <c r="Q66" s="77">
        <f t="shared" si="16"/>
        <v>355</v>
      </c>
      <c r="R66" s="70">
        <f t="shared" si="17"/>
        <v>15</v>
      </c>
      <c r="S66" s="70">
        <f t="shared" si="18"/>
        <v>0</v>
      </c>
      <c r="T66" s="77">
        <f t="shared" si="19"/>
        <v>15</v>
      </c>
    </row>
    <row r="67" spans="1:20" s="278" customFormat="1" ht="12.95" customHeight="1">
      <c r="A67" s="114">
        <v>62</v>
      </c>
      <c r="B67" s="437" t="s">
        <v>857</v>
      </c>
      <c r="C67" s="70">
        <v>55</v>
      </c>
      <c r="D67" s="70">
        <v>40</v>
      </c>
      <c r="E67" s="77">
        <f t="shared" si="10"/>
        <v>95</v>
      </c>
      <c r="F67" s="70">
        <v>0</v>
      </c>
      <c r="G67" s="70">
        <v>0</v>
      </c>
      <c r="H67" s="77">
        <f t="shared" si="11"/>
        <v>0</v>
      </c>
      <c r="I67" s="70">
        <v>0</v>
      </c>
      <c r="J67" s="70">
        <v>0</v>
      </c>
      <c r="K67" s="77">
        <f t="shared" si="12"/>
        <v>0</v>
      </c>
      <c r="L67" s="70">
        <v>0</v>
      </c>
      <c r="M67" s="70">
        <v>0</v>
      </c>
      <c r="N67" s="77">
        <f t="shared" si="13"/>
        <v>0</v>
      </c>
      <c r="O67" s="70">
        <f t="shared" si="14"/>
        <v>55</v>
      </c>
      <c r="P67" s="70">
        <f t="shared" si="15"/>
        <v>40</v>
      </c>
      <c r="Q67" s="77">
        <f t="shared" si="16"/>
        <v>95</v>
      </c>
      <c r="R67" s="70">
        <f t="shared" si="17"/>
        <v>0</v>
      </c>
      <c r="S67" s="70">
        <f t="shared" si="18"/>
        <v>0</v>
      </c>
      <c r="T67" s="77">
        <f t="shared" si="19"/>
        <v>0</v>
      </c>
    </row>
    <row r="68" spans="1:20" s="278" customFormat="1" ht="12.95" customHeight="1">
      <c r="A68" s="114">
        <v>63</v>
      </c>
      <c r="B68" s="437" t="s">
        <v>856</v>
      </c>
      <c r="C68" s="70">
        <v>406</v>
      </c>
      <c r="D68" s="70">
        <v>148</v>
      </c>
      <c r="E68" s="77">
        <f t="shared" si="10"/>
        <v>554</v>
      </c>
      <c r="F68" s="70">
        <v>18</v>
      </c>
      <c r="G68" s="70">
        <v>0</v>
      </c>
      <c r="H68" s="77">
        <f t="shared" si="11"/>
        <v>18</v>
      </c>
      <c r="I68" s="70">
        <v>0</v>
      </c>
      <c r="J68" s="70">
        <v>0</v>
      </c>
      <c r="K68" s="77">
        <f t="shared" si="12"/>
        <v>0</v>
      </c>
      <c r="L68" s="70">
        <v>0</v>
      </c>
      <c r="M68" s="70">
        <v>0</v>
      </c>
      <c r="N68" s="77">
        <f t="shared" si="13"/>
        <v>0</v>
      </c>
      <c r="O68" s="70">
        <f t="shared" si="14"/>
        <v>406</v>
      </c>
      <c r="P68" s="70">
        <f t="shared" si="15"/>
        <v>148</v>
      </c>
      <c r="Q68" s="77">
        <f t="shared" si="16"/>
        <v>554</v>
      </c>
      <c r="R68" s="70">
        <f t="shared" si="17"/>
        <v>18</v>
      </c>
      <c r="S68" s="70">
        <f t="shared" si="18"/>
        <v>0</v>
      </c>
      <c r="T68" s="77">
        <f t="shared" si="19"/>
        <v>18</v>
      </c>
    </row>
    <row r="69" spans="1:20" s="278" customFormat="1" ht="12.95" customHeight="1">
      <c r="A69" s="114">
        <v>64</v>
      </c>
      <c r="B69" s="437" t="s">
        <v>855</v>
      </c>
      <c r="C69" s="70">
        <v>562</v>
      </c>
      <c r="D69" s="70">
        <v>90</v>
      </c>
      <c r="E69" s="77">
        <f t="shared" si="10"/>
        <v>652</v>
      </c>
      <c r="F69" s="70">
        <v>17</v>
      </c>
      <c r="G69" s="70">
        <v>0</v>
      </c>
      <c r="H69" s="77">
        <f t="shared" si="11"/>
        <v>17</v>
      </c>
      <c r="I69" s="70">
        <v>0</v>
      </c>
      <c r="J69" s="70">
        <v>0</v>
      </c>
      <c r="K69" s="77">
        <f t="shared" si="12"/>
        <v>0</v>
      </c>
      <c r="L69" s="70">
        <v>0</v>
      </c>
      <c r="M69" s="70">
        <v>0</v>
      </c>
      <c r="N69" s="77">
        <f t="shared" si="13"/>
        <v>0</v>
      </c>
      <c r="O69" s="70">
        <f t="shared" si="14"/>
        <v>562</v>
      </c>
      <c r="P69" s="70">
        <f t="shared" si="15"/>
        <v>90</v>
      </c>
      <c r="Q69" s="77">
        <f t="shared" si="16"/>
        <v>652</v>
      </c>
      <c r="R69" s="70">
        <f t="shared" si="17"/>
        <v>17</v>
      </c>
      <c r="S69" s="70">
        <f t="shared" si="18"/>
        <v>0</v>
      </c>
      <c r="T69" s="77">
        <f t="shared" si="19"/>
        <v>17</v>
      </c>
    </row>
    <row r="70" spans="1:20" s="278" customFormat="1" ht="12.95" customHeight="1">
      <c r="A70" s="114">
        <v>65</v>
      </c>
      <c r="B70" s="437" t="s">
        <v>854</v>
      </c>
      <c r="C70" s="70">
        <v>78</v>
      </c>
      <c r="D70" s="70">
        <v>0</v>
      </c>
      <c r="E70" s="77">
        <f t="shared" si="10"/>
        <v>78</v>
      </c>
      <c r="F70" s="70">
        <v>0</v>
      </c>
      <c r="G70" s="70">
        <v>0</v>
      </c>
      <c r="H70" s="77">
        <f t="shared" si="11"/>
        <v>0</v>
      </c>
      <c r="I70" s="70">
        <v>0</v>
      </c>
      <c r="J70" s="70">
        <v>0</v>
      </c>
      <c r="K70" s="77">
        <f t="shared" si="12"/>
        <v>0</v>
      </c>
      <c r="L70" s="70">
        <v>0</v>
      </c>
      <c r="M70" s="70">
        <v>0</v>
      </c>
      <c r="N70" s="77">
        <f t="shared" si="13"/>
        <v>0</v>
      </c>
      <c r="O70" s="70">
        <f t="shared" si="14"/>
        <v>78</v>
      </c>
      <c r="P70" s="70">
        <f t="shared" si="15"/>
        <v>0</v>
      </c>
      <c r="Q70" s="77">
        <f t="shared" si="16"/>
        <v>78</v>
      </c>
      <c r="R70" s="70">
        <f t="shared" si="17"/>
        <v>0</v>
      </c>
      <c r="S70" s="70">
        <f t="shared" si="18"/>
        <v>0</v>
      </c>
      <c r="T70" s="77">
        <f t="shared" si="19"/>
        <v>0</v>
      </c>
    </row>
    <row r="71" spans="1:20" s="278" customFormat="1" ht="12.95" customHeight="1">
      <c r="A71" s="114">
        <v>66</v>
      </c>
      <c r="B71" s="437" t="s">
        <v>853</v>
      </c>
      <c r="C71" s="70">
        <v>197</v>
      </c>
      <c r="D71" s="70">
        <v>74</v>
      </c>
      <c r="E71" s="77">
        <f t="shared" si="10"/>
        <v>271</v>
      </c>
      <c r="F71" s="70">
        <v>0</v>
      </c>
      <c r="G71" s="70">
        <v>9</v>
      </c>
      <c r="H71" s="77">
        <f t="shared" si="11"/>
        <v>9</v>
      </c>
      <c r="I71" s="70">
        <v>0</v>
      </c>
      <c r="J71" s="70">
        <v>0</v>
      </c>
      <c r="K71" s="77">
        <f t="shared" si="12"/>
        <v>0</v>
      </c>
      <c r="L71" s="70">
        <v>0</v>
      </c>
      <c r="M71" s="70">
        <v>0</v>
      </c>
      <c r="N71" s="77">
        <f t="shared" si="13"/>
        <v>0</v>
      </c>
      <c r="O71" s="70">
        <f t="shared" si="14"/>
        <v>197</v>
      </c>
      <c r="P71" s="70">
        <f t="shared" si="15"/>
        <v>74</v>
      </c>
      <c r="Q71" s="77">
        <f t="shared" si="16"/>
        <v>271</v>
      </c>
      <c r="R71" s="70">
        <f t="shared" si="17"/>
        <v>0</v>
      </c>
      <c r="S71" s="70">
        <f t="shared" si="18"/>
        <v>9</v>
      </c>
      <c r="T71" s="77">
        <f t="shared" si="19"/>
        <v>9</v>
      </c>
    </row>
    <row r="72" spans="1:20" s="278" customFormat="1" ht="12.95" customHeight="1">
      <c r="A72" s="114">
        <v>68</v>
      </c>
      <c r="B72" s="437" t="s">
        <v>852</v>
      </c>
      <c r="C72" s="70">
        <v>177</v>
      </c>
      <c r="D72" s="70">
        <v>43</v>
      </c>
      <c r="E72" s="77">
        <f t="shared" si="10"/>
        <v>220</v>
      </c>
      <c r="F72" s="70">
        <v>12</v>
      </c>
      <c r="G72" s="70">
        <v>0</v>
      </c>
      <c r="H72" s="77">
        <f t="shared" si="11"/>
        <v>12</v>
      </c>
      <c r="I72" s="70">
        <v>0</v>
      </c>
      <c r="J72" s="70">
        <v>0</v>
      </c>
      <c r="K72" s="77">
        <f t="shared" si="12"/>
        <v>0</v>
      </c>
      <c r="L72" s="70">
        <v>0</v>
      </c>
      <c r="M72" s="70">
        <v>0</v>
      </c>
      <c r="N72" s="77">
        <f t="shared" si="13"/>
        <v>0</v>
      </c>
      <c r="O72" s="70">
        <f t="shared" si="14"/>
        <v>177</v>
      </c>
      <c r="P72" s="70">
        <f t="shared" si="15"/>
        <v>43</v>
      </c>
      <c r="Q72" s="77">
        <f t="shared" si="16"/>
        <v>220</v>
      </c>
      <c r="R72" s="70">
        <f t="shared" si="17"/>
        <v>12</v>
      </c>
      <c r="S72" s="70">
        <f t="shared" si="18"/>
        <v>0</v>
      </c>
      <c r="T72" s="77">
        <f t="shared" si="19"/>
        <v>12</v>
      </c>
    </row>
    <row r="73" spans="1:20" s="278" customFormat="1" ht="12.95" customHeight="1">
      <c r="A73" s="114">
        <v>69</v>
      </c>
      <c r="B73" s="437" t="s">
        <v>851</v>
      </c>
      <c r="C73" s="70">
        <v>853</v>
      </c>
      <c r="D73" s="70">
        <v>508</v>
      </c>
      <c r="E73" s="77">
        <f t="shared" si="10"/>
        <v>1361</v>
      </c>
      <c r="F73" s="70">
        <v>26</v>
      </c>
      <c r="G73" s="70">
        <v>23</v>
      </c>
      <c r="H73" s="77">
        <f t="shared" si="11"/>
        <v>49</v>
      </c>
      <c r="I73" s="70">
        <v>0</v>
      </c>
      <c r="J73" s="70">
        <v>0</v>
      </c>
      <c r="K73" s="77">
        <f t="shared" si="12"/>
        <v>0</v>
      </c>
      <c r="L73" s="70">
        <v>0</v>
      </c>
      <c r="M73" s="70">
        <v>0</v>
      </c>
      <c r="N73" s="77">
        <f t="shared" si="13"/>
        <v>0</v>
      </c>
      <c r="O73" s="70">
        <f t="shared" si="14"/>
        <v>853</v>
      </c>
      <c r="P73" s="70">
        <f t="shared" si="15"/>
        <v>508</v>
      </c>
      <c r="Q73" s="77">
        <f t="shared" si="16"/>
        <v>1361</v>
      </c>
      <c r="R73" s="70">
        <f t="shared" si="17"/>
        <v>26</v>
      </c>
      <c r="S73" s="70">
        <f t="shared" si="18"/>
        <v>23</v>
      </c>
      <c r="T73" s="77">
        <f t="shared" si="19"/>
        <v>49</v>
      </c>
    </row>
    <row r="74" spans="1:20" s="278" customFormat="1" ht="12.95" customHeight="1">
      <c r="A74" s="114">
        <v>70</v>
      </c>
      <c r="B74" s="437" t="s">
        <v>850</v>
      </c>
      <c r="C74" s="70">
        <v>8249</v>
      </c>
      <c r="D74" s="70">
        <v>557</v>
      </c>
      <c r="E74" s="77">
        <f t="shared" si="10"/>
        <v>8806</v>
      </c>
      <c r="F74" s="70">
        <v>215</v>
      </c>
      <c r="G74" s="70">
        <v>2</v>
      </c>
      <c r="H74" s="77">
        <f t="shared" si="11"/>
        <v>217</v>
      </c>
      <c r="I74" s="70">
        <v>0</v>
      </c>
      <c r="J74" s="70">
        <v>10</v>
      </c>
      <c r="K74" s="77">
        <f t="shared" si="12"/>
        <v>10</v>
      </c>
      <c r="L74" s="70">
        <v>0</v>
      </c>
      <c r="M74" s="70">
        <v>0</v>
      </c>
      <c r="N74" s="77">
        <f t="shared" si="13"/>
        <v>0</v>
      </c>
      <c r="O74" s="70">
        <f t="shared" si="14"/>
        <v>8249</v>
      </c>
      <c r="P74" s="70">
        <f t="shared" si="15"/>
        <v>567</v>
      </c>
      <c r="Q74" s="77">
        <f t="shared" si="16"/>
        <v>8816</v>
      </c>
      <c r="R74" s="70">
        <f t="shared" si="17"/>
        <v>215</v>
      </c>
      <c r="S74" s="70">
        <f t="shared" si="18"/>
        <v>2</v>
      </c>
      <c r="T74" s="77">
        <f t="shared" si="19"/>
        <v>217</v>
      </c>
    </row>
    <row r="75" spans="1:20" s="278" customFormat="1" ht="12.95" customHeight="1">
      <c r="A75" s="114">
        <v>71</v>
      </c>
      <c r="B75" s="437" t="s">
        <v>849</v>
      </c>
      <c r="C75" s="70">
        <v>3571</v>
      </c>
      <c r="D75" s="70">
        <v>95</v>
      </c>
      <c r="E75" s="77">
        <f t="shared" si="10"/>
        <v>3666</v>
      </c>
      <c r="F75" s="70">
        <v>96</v>
      </c>
      <c r="G75" s="70">
        <v>0</v>
      </c>
      <c r="H75" s="77">
        <f t="shared" si="11"/>
        <v>96</v>
      </c>
      <c r="I75" s="70">
        <v>0</v>
      </c>
      <c r="J75" s="70">
        <v>0</v>
      </c>
      <c r="K75" s="77">
        <f t="shared" si="12"/>
        <v>0</v>
      </c>
      <c r="L75" s="70">
        <v>0</v>
      </c>
      <c r="M75" s="70">
        <v>0</v>
      </c>
      <c r="N75" s="77">
        <f t="shared" si="13"/>
        <v>0</v>
      </c>
      <c r="O75" s="70">
        <f t="shared" si="14"/>
        <v>3571</v>
      </c>
      <c r="P75" s="70">
        <f t="shared" si="15"/>
        <v>95</v>
      </c>
      <c r="Q75" s="77">
        <f t="shared" si="16"/>
        <v>3666</v>
      </c>
      <c r="R75" s="70">
        <f t="shared" si="17"/>
        <v>96</v>
      </c>
      <c r="S75" s="70">
        <f t="shared" si="18"/>
        <v>0</v>
      </c>
      <c r="T75" s="77">
        <f t="shared" si="19"/>
        <v>96</v>
      </c>
    </row>
    <row r="76" spans="1:20" s="278" customFormat="1" ht="12.95" customHeight="1">
      <c r="A76" s="114">
        <v>72</v>
      </c>
      <c r="B76" s="437" t="s">
        <v>848</v>
      </c>
      <c r="C76" s="70">
        <v>120</v>
      </c>
      <c r="D76" s="70">
        <v>50</v>
      </c>
      <c r="E76" s="77">
        <f t="shared" si="10"/>
        <v>170</v>
      </c>
      <c r="F76" s="70">
        <v>0</v>
      </c>
      <c r="G76" s="70">
        <v>0</v>
      </c>
      <c r="H76" s="77">
        <f t="shared" si="11"/>
        <v>0</v>
      </c>
      <c r="I76" s="70">
        <v>0</v>
      </c>
      <c r="J76" s="70">
        <v>0</v>
      </c>
      <c r="K76" s="77">
        <f t="shared" si="12"/>
        <v>0</v>
      </c>
      <c r="L76" s="70">
        <v>0</v>
      </c>
      <c r="M76" s="70">
        <v>0</v>
      </c>
      <c r="N76" s="77">
        <f t="shared" si="13"/>
        <v>0</v>
      </c>
      <c r="O76" s="70">
        <f t="shared" si="14"/>
        <v>120</v>
      </c>
      <c r="P76" s="70">
        <f t="shared" si="15"/>
        <v>50</v>
      </c>
      <c r="Q76" s="77">
        <f t="shared" si="16"/>
        <v>170</v>
      </c>
      <c r="R76" s="70">
        <f t="shared" si="17"/>
        <v>0</v>
      </c>
      <c r="S76" s="70">
        <f t="shared" si="18"/>
        <v>0</v>
      </c>
      <c r="T76" s="77">
        <f t="shared" si="19"/>
        <v>0</v>
      </c>
    </row>
    <row r="77" spans="1:20" s="278" customFormat="1" ht="12.95" customHeight="1">
      <c r="A77" s="114">
        <v>73</v>
      </c>
      <c r="B77" s="437" t="s">
        <v>847</v>
      </c>
      <c r="C77" s="70">
        <v>2422</v>
      </c>
      <c r="D77" s="70">
        <v>217</v>
      </c>
      <c r="E77" s="77">
        <f t="shared" si="10"/>
        <v>2639</v>
      </c>
      <c r="F77" s="70">
        <v>217</v>
      </c>
      <c r="G77" s="70">
        <v>0</v>
      </c>
      <c r="H77" s="77">
        <f t="shared" si="11"/>
        <v>217</v>
      </c>
      <c r="I77" s="70">
        <v>0</v>
      </c>
      <c r="J77" s="70">
        <v>0</v>
      </c>
      <c r="K77" s="77">
        <f t="shared" si="12"/>
        <v>0</v>
      </c>
      <c r="L77" s="70">
        <v>0</v>
      </c>
      <c r="M77" s="70">
        <v>0</v>
      </c>
      <c r="N77" s="77">
        <f t="shared" si="13"/>
        <v>0</v>
      </c>
      <c r="O77" s="70">
        <f t="shared" si="14"/>
        <v>2422</v>
      </c>
      <c r="P77" s="70">
        <f t="shared" si="15"/>
        <v>217</v>
      </c>
      <c r="Q77" s="77">
        <f t="shared" si="16"/>
        <v>2639</v>
      </c>
      <c r="R77" s="70">
        <f t="shared" si="17"/>
        <v>217</v>
      </c>
      <c r="S77" s="70">
        <f t="shared" si="18"/>
        <v>0</v>
      </c>
      <c r="T77" s="77">
        <f t="shared" si="19"/>
        <v>217</v>
      </c>
    </row>
    <row r="78" spans="1:20" s="278" customFormat="1" ht="12.95" customHeight="1">
      <c r="A78" s="114">
        <v>74</v>
      </c>
      <c r="B78" s="437" t="s">
        <v>846</v>
      </c>
      <c r="C78" s="70">
        <v>398</v>
      </c>
      <c r="D78" s="70">
        <v>29</v>
      </c>
      <c r="E78" s="77">
        <f t="shared" si="10"/>
        <v>427</v>
      </c>
      <c r="F78" s="70">
        <v>5</v>
      </c>
      <c r="G78" s="70">
        <v>0</v>
      </c>
      <c r="H78" s="77">
        <f t="shared" si="11"/>
        <v>5</v>
      </c>
      <c r="I78" s="70">
        <v>0</v>
      </c>
      <c r="J78" s="70">
        <v>0</v>
      </c>
      <c r="K78" s="77">
        <f t="shared" si="12"/>
        <v>0</v>
      </c>
      <c r="L78" s="70">
        <v>0</v>
      </c>
      <c r="M78" s="70">
        <v>0</v>
      </c>
      <c r="N78" s="77">
        <f t="shared" si="13"/>
        <v>0</v>
      </c>
      <c r="O78" s="70">
        <f t="shared" si="14"/>
        <v>398</v>
      </c>
      <c r="P78" s="70">
        <f t="shared" si="15"/>
        <v>29</v>
      </c>
      <c r="Q78" s="77">
        <f t="shared" si="16"/>
        <v>427</v>
      </c>
      <c r="R78" s="70">
        <f t="shared" si="17"/>
        <v>5</v>
      </c>
      <c r="S78" s="70">
        <f t="shared" si="18"/>
        <v>0</v>
      </c>
      <c r="T78" s="77">
        <f t="shared" si="19"/>
        <v>5</v>
      </c>
    </row>
    <row r="79" spans="1:20" s="278" customFormat="1" ht="12.95" customHeight="1">
      <c r="A79" s="114">
        <v>75</v>
      </c>
      <c r="B79" s="437" t="s">
        <v>845</v>
      </c>
      <c r="C79" s="70">
        <v>323</v>
      </c>
      <c r="D79" s="70">
        <v>87</v>
      </c>
      <c r="E79" s="77">
        <f t="shared" si="10"/>
        <v>410</v>
      </c>
      <c r="F79" s="70">
        <v>5</v>
      </c>
      <c r="G79" s="70">
        <v>0</v>
      </c>
      <c r="H79" s="77">
        <f t="shared" si="11"/>
        <v>5</v>
      </c>
      <c r="I79" s="70">
        <v>0</v>
      </c>
      <c r="J79" s="70">
        <v>0</v>
      </c>
      <c r="K79" s="77">
        <f t="shared" si="12"/>
        <v>0</v>
      </c>
      <c r="L79" s="70">
        <v>0</v>
      </c>
      <c r="M79" s="70">
        <v>0</v>
      </c>
      <c r="N79" s="77">
        <f t="shared" si="13"/>
        <v>0</v>
      </c>
      <c r="O79" s="70">
        <f t="shared" si="14"/>
        <v>323</v>
      </c>
      <c r="P79" s="70">
        <f t="shared" si="15"/>
        <v>87</v>
      </c>
      <c r="Q79" s="77">
        <f t="shared" si="16"/>
        <v>410</v>
      </c>
      <c r="R79" s="70">
        <f t="shared" si="17"/>
        <v>5</v>
      </c>
      <c r="S79" s="70">
        <f t="shared" si="18"/>
        <v>0</v>
      </c>
      <c r="T79" s="77">
        <f t="shared" si="19"/>
        <v>5</v>
      </c>
    </row>
    <row r="80" spans="1:20" s="278" customFormat="1" ht="12.95" customHeight="1">
      <c r="A80" s="114">
        <v>77</v>
      </c>
      <c r="B80" s="437" t="s">
        <v>844</v>
      </c>
      <c r="C80" s="70">
        <v>1641</v>
      </c>
      <c r="D80" s="70">
        <v>43</v>
      </c>
      <c r="E80" s="77">
        <f t="shared" si="10"/>
        <v>1684</v>
      </c>
      <c r="F80" s="70">
        <v>33</v>
      </c>
      <c r="G80" s="70">
        <v>0</v>
      </c>
      <c r="H80" s="77">
        <f t="shared" si="11"/>
        <v>33</v>
      </c>
      <c r="I80" s="70">
        <v>0</v>
      </c>
      <c r="J80" s="70">
        <v>0</v>
      </c>
      <c r="K80" s="77">
        <f t="shared" si="12"/>
        <v>0</v>
      </c>
      <c r="L80" s="70">
        <v>0</v>
      </c>
      <c r="M80" s="70">
        <v>0</v>
      </c>
      <c r="N80" s="77">
        <f t="shared" si="13"/>
        <v>0</v>
      </c>
      <c r="O80" s="70">
        <f t="shared" si="14"/>
        <v>1641</v>
      </c>
      <c r="P80" s="70">
        <f t="shared" si="15"/>
        <v>43</v>
      </c>
      <c r="Q80" s="77">
        <f t="shared" si="16"/>
        <v>1684</v>
      </c>
      <c r="R80" s="70">
        <f t="shared" si="17"/>
        <v>33</v>
      </c>
      <c r="S80" s="70">
        <f t="shared" si="18"/>
        <v>0</v>
      </c>
      <c r="T80" s="77">
        <f t="shared" si="19"/>
        <v>33</v>
      </c>
    </row>
    <row r="81" spans="1:20" s="278" customFormat="1" ht="12.95" customHeight="1">
      <c r="A81" s="114">
        <v>78</v>
      </c>
      <c r="B81" s="437" t="s">
        <v>843</v>
      </c>
      <c r="C81" s="70">
        <v>490</v>
      </c>
      <c r="D81" s="70">
        <v>5</v>
      </c>
      <c r="E81" s="77">
        <f t="shared" si="10"/>
        <v>495</v>
      </c>
      <c r="F81" s="70">
        <v>19</v>
      </c>
      <c r="G81" s="70">
        <v>0</v>
      </c>
      <c r="H81" s="77">
        <f t="shared" si="11"/>
        <v>19</v>
      </c>
      <c r="I81" s="70">
        <v>0</v>
      </c>
      <c r="J81" s="70">
        <v>0</v>
      </c>
      <c r="K81" s="77">
        <f t="shared" si="12"/>
        <v>0</v>
      </c>
      <c r="L81" s="70">
        <v>0</v>
      </c>
      <c r="M81" s="70">
        <v>0</v>
      </c>
      <c r="N81" s="77">
        <f t="shared" si="13"/>
        <v>0</v>
      </c>
      <c r="O81" s="70">
        <f t="shared" si="14"/>
        <v>490</v>
      </c>
      <c r="P81" s="70">
        <f t="shared" si="15"/>
        <v>5</v>
      </c>
      <c r="Q81" s="77">
        <f t="shared" si="16"/>
        <v>495</v>
      </c>
      <c r="R81" s="70">
        <f t="shared" si="17"/>
        <v>19</v>
      </c>
      <c r="S81" s="70">
        <f t="shared" si="18"/>
        <v>0</v>
      </c>
      <c r="T81" s="77">
        <f t="shared" si="19"/>
        <v>19</v>
      </c>
    </row>
    <row r="82" spans="1:20" s="278" customFormat="1" ht="12.95" customHeight="1">
      <c r="A82" s="114">
        <v>79</v>
      </c>
      <c r="B82" s="437" t="s">
        <v>842</v>
      </c>
      <c r="C82" s="70">
        <v>1213</v>
      </c>
      <c r="D82" s="70">
        <v>64</v>
      </c>
      <c r="E82" s="77">
        <f t="shared" si="10"/>
        <v>1277</v>
      </c>
      <c r="F82" s="70">
        <v>52</v>
      </c>
      <c r="G82" s="70">
        <v>0</v>
      </c>
      <c r="H82" s="77">
        <f t="shared" si="11"/>
        <v>52</v>
      </c>
      <c r="I82" s="70">
        <v>0</v>
      </c>
      <c r="J82" s="70">
        <v>0</v>
      </c>
      <c r="K82" s="77">
        <f t="shared" si="12"/>
        <v>0</v>
      </c>
      <c r="L82" s="70">
        <v>0</v>
      </c>
      <c r="M82" s="70">
        <v>0</v>
      </c>
      <c r="N82" s="77">
        <f t="shared" si="13"/>
        <v>0</v>
      </c>
      <c r="O82" s="70">
        <f t="shared" si="14"/>
        <v>1213</v>
      </c>
      <c r="P82" s="70">
        <f t="shared" si="15"/>
        <v>64</v>
      </c>
      <c r="Q82" s="77">
        <f t="shared" si="16"/>
        <v>1277</v>
      </c>
      <c r="R82" s="70">
        <f t="shared" si="17"/>
        <v>52</v>
      </c>
      <c r="S82" s="70">
        <f t="shared" si="18"/>
        <v>0</v>
      </c>
      <c r="T82" s="77">
        <f t="shared" si="19"/>
        <v>52</v>
      </c>
    </row>
    <row r="83" spans="1:20" s="278" customFormat="1" ht="12.95" customHeight="1">
      <c r="A83" s="114">
        <v>80</v>
      </c>
      <c r="B83" s="437" t="s">
        <v>841</v>
      </c>
      <c r="C83" s="70">
        <v>6393</v>
      </c>
      <c r="D83" s="70">
        <v>263</v>
      </c>
      <c r="E83" s="77">
        <f t="shared" si="10"/>
        <v>6656</v>
      </c>
      <c r="F83" s="70">
        <v>214</v>
      </c>
      <c r="G83" s="70">
        <v>1</v>
      </c>
      <c r="H83" s="77">
        <f t="shared" si="11"/>
        <v>215</v>
      </c>
      <c r="I83" s="70">
        <v>0</v>
      </c>
      <c r="J83" s="70">
        <v>0</v>
      </c>
      <c r="K83" s="77">
        <f t="shared" si="12"/>
        <v>0</v>
      </c>
      <c r="L83" s="70">
        <v>0</v>
      </c>
      <c r="M83" s="70">
        <v>0</v>
      </c>
      <c r="N83" s="77">
        <f t="shared" si="13"/>
        <v>0</v>
      </c>
      <c r="O83" s="70">
        <f t="shared" si="14"/>
        <v>6393</v>
      </c>
      <c r="P83" s="70">
        <f t="shared" si="15"/>
        <v>263</v>
      </c>
      <c r="Q83" s="77">
        <f t="shared" si="16"/>
        <v>6656</v>
      </c>
      <c r="R83" s="70">
        <f t="shared" si="17"/>
        <v>214</v>
      </c>
      <c r="S83" s="70">
        <f t="shared" si="18"/>
        <v>1</v>
      </c>
      <c r="T83" s="77">
        <f t="shared" si="19"/>
        <v>215</v>
      </c>
    </row>
    <row r="84" spans="1:20" s="278" customFormat="1" ht="12.95" customHeight="1">
      <c r="A84" s="114">
        <v>81</v>
      </c>
      <c r="B84" s="437" t="s">
        <v>840</v>
      </c>
      <c r="C84" s="70">
        <v>13044</v>
      </c>
      <c r="D84" s="70">
        <v>2162</v>
      </c>
      <c r="E84" s="77">
        <f t="shared" si="10"/>
        <v>15206</v>
      </c>
      <c r="F84" s="70">
        <v>338</v>
      </c>
      <c r="G84" s="70">
        <v>14</v>
      </c>
      <c r="H84" s="77">
        <f t="shared" si="11"/>
        <v>352</v>
      </c>
      <c r="I84" s="70">
        <v>10</v>
      </c>
      <c r="J84" s="70">
        <v>0</v>
      </c>
      <c r="K84" s="77">
        <f t="shared" si="12"/>
        <v>10</v>
      </c>
      <c r="L84" s="70">
        <v>8</v>
      </c>
      <c r="M84" s="70">
        <v>0</v>
      </c>
      <c r="N84" s="77">
        <f t="shared" si="13"/>
        <v>8</v>
      </c>
      <c r="O84" s="70">
        <f t="shared" si="14"/>
        <v>13054</v>
      </c>
      <c r="P84" s="70">
        <f t="shared" si="15"/>
        <v>2162</v>
      </c>
      <c r="Q84" s="77">
        <f t="shared" si="16"/>
        <v>15216</v>
      </c>
      <c r="R84" s="70">
        <f t="shared" si="17"/>
        <v>346</v>
      </c>
      <c r="S84" s="70">
        <f t="shared" si="18"/>
        <v>14</v>
      </c>
      <c r="T84" s="77">
        <f t="shared" si="19"/>
        <v>360</v>
      </c>
    </row>
    <row r="85" spans="1:20" s="278" customFormat="1" ht="12.95" customHeight="1">
      <c r="A85" s="114">
        <v>82</v>
      </c>
      <c r="B85" s="437" t="s">
        <v>839</v>
      </c>
      <c r="C85" s="70">
        <v>6277</v>
      </c>
      <c r="D85" s="70">
        <v>876</v>
      </c>
      <c r="E85" s="77">
        <f t="shared" si="10"/>
        <v>7153</v>
      </c>
      <c r="F85" s="70">
        <v>131</v>
      </c>
      <c r="G85" s="70">
        <v>8</v>
      </c>
      <c r="H85" s="77">
        <f t="shared" si="11"/>
        <v>139</v>
      </c>
      <c r="I85" s="70">
        <v>21</v>
      </c>
      <c r="J85" s="70">
        <v>0</v>
      </c>
      <c r="K85" s="77">
        <f t="shared" si="12"/>
        <v>21</v>
      </c>
      <c r="L85" s="70">
        <v>6</v>
      </c>
      <c r="M85" s="70">
        <v>0</v>
      </c>
      <c r="N85" s="77">
        <f t="shared" si="13"/>
        <v>6</v>
      </c>
      <c r="O85" s="70">
        <f t="shared" si="14"/>
        <v>6298</v>
      </c>
      <c r="P85" s="70">
        <f t="shared" si="15"/>
        <v>876</v>
      </c>
      <c r="Q85" s="77">
        <f t="shared" si="16"/>
        <v>7174</v>
      </c>
      <c r="R85" s="70">
        <f t="shared" si="17"/>
        <v>137</v>
      </c>
      <c r="S85" s="70">
        <f t="shared" si="18"/>
        <v>8</v>
      </c>
      <c r="T85" s="77">
        <f t="shared" si="19"/>
        <v>145</v>
      </c>
    </row>
    <row r="86" spans="1:20" s="278" customFormat="1" ht="12.95" customHeight="1">
      <c r="A86" s="114">
        <v>84</v>
      </c>
      <c r="B86" s="437" t="s">
        <v>838</v>
      </c>
      <c r="C86" s="70">
        <v>674</v>
      </c>
      <c r="D86" s="70">
        <v>7</v>
      </c>
      <c r="E86" s="77">
        <f t="shared" si="10"/>
        <v>681</v>
      </c>
      <c r="F86" s="70">
        <v>31</v>
      </c>
      <c r="G86" s="70">
        <v>0</v>
      </c>
      <c r="H86" s="77">
        <f t="shared" si="11"/>
        <v>31</v>
      </c>
      <c r="I86" s="70">
        <v>0</v>
      </c>
      <c r="J86" s="70">
        <v>0</v>
      </c>
      <c r="K86" s="77">
        <f t="shared" si="12"/>
        <v>0</v>
      </c>
      <c r="L86" s="70">
        <v>0</v>
      </c>
      <c r="M86" s="70">
        <v>0</v>
      </c>
      <c r="N86" s="77">
        <f t="shared" si="13"/>
        <v>0</v>
      </c>
      <c r="O86" s="70">
        <f t="shared" si="14"/>
        <v>674</v>
      </c>
      <c r="P86" s="70">
        <f t="shared" si="15"/>
        <v>7</v>
      </c>
      <c r="Q86" s="77">
        <f t="shared" si="16"/>
        <v>681</v>
      </c>
      <c r="R86" s="70">
        <f t="shared" si="17"/>
        <v>31</v>
      </c>
      <c r="S86" s="70">
        <f t="shared" si="18"/>
        <v>0</v>
      </c>
      <c r="T86" s="77">
        <f t="shared" si="19"/>
        <v>31</v>
      </c>
    </row>
    <row r="87" spans="1:20" s="278" customFormat="1" ht="12.95" customHeight="1">
      <c r="A87" s="114">
        <v>85</v>
      </c>
      <c r="B87" s="437" t="s">
        <v>837</v>
      </c>
      <c r="C87" s="70">
        <v>2470</v>
      </c>
      <c r="D87" s="70">
        <v>492</v>
      </c>
      <c r="E87" s="77">
        <f t="shared" si="10"/>
        <v>2962</v>
      </c>
      <c r="F87" s="70">
        <v>103</v>
      </c>
      <c r="G87" s="70">
        <v>22</v>
      </c>
      <c r="H87" s="77">
        <f t="shared" si="11"/>
        <v>125</v>
      </c>
      <c r="I87" s="70">
        <v>4</v>
      </c>
      <c r="J87" s="70">
        <v>0</v>
      </c>
      <c r="K87" s="77">
        <f t="shared" si="12"/>
        <v>4</v>
      </c>
      <c r="L87" s="70">
        <v>0</v>
      </c>
      <c r="M87" s="70">
        <v>0</v>
      </c>
      <c r="N87" s="77">
        <f t="shared" si="13"/>
        <v>0</v>
      </c>
      <c r="O87" s="70">
        <f t="shared" si="14"/>
        <v>2474</v>
      </c>
      <c r="P87" s="70">
        <f t="shared" si="15"/>
        <v>492</v>
      </c>
      <c r="Q87" s="77">
        <f t="shared" si="16"/>
        <v>2966</v>
      </c>
      <c r="R87" s="70">
        <f t="shared" si="17"/>
        <v>103</v>
      </c>
      <c r="S87" s="70">
        <f t="shared" si="18"/>
        <v>22</v>
      </c>
      <c r="T87" s="77">
        <f t="shared" si="19"/>
        <v>125</v>
      </c>
    </row>
    <row r="88" spans="1:20" s="278" customFormat="1" ht="12.95" customHeight="1">
      <c r="A88" s="114">
        <v>86</v>
      </c>
      <c r="B88" s="437" t="s">
        <v>836</v>
      </c>
      <c r="C88" s="70">
        <v>1720</v>
      </c>
      <c r="D88" s="70">
        <v>1944</v>
      </c>
      <c r="E88" s="77">
        <f t="shared" si="10"/>
        <v>3664</v>
      </c>
      <c r="F88" s="70">
        <v>41</v>
      </c>
      <c r="G88" s="70">
        <v>195</v>
      </c>
      <c r="H88" s="77">
        <f t="shared" si="11"/>
        <v>236</v>
      </c>
      <c r="I88" s="70">
        <v>30</v>
      </c>
      <c r="J88" s="70">
        <v>0</v>
      </c>
      <c r="K88" s="77">
        <f t="shared" si="12"/>
        <v>30</v>
      </c>
      <c r="L88" s="70">
        <v>9</v>
      </c>
      <c r="M88" s="70">
        <v>0</v>
      </c>
      <c r="N88" s="77">
        <f t="shared" si="13"/>
        <v>9</v>
      </c>
      <c r="O88" s="70">
        <f t="shared" si="14"/>
        <v>1750</v>
      </c>
      <c r="P88" s="70">
        <f t="shared" si="15"/>
        <v>1944</v>
      </c>
      <c r="Q88" s="77">
        <f t="shared" si="16"/>
        <v>3694</v>
      </c>
      <c r="R88" s="70">
        <f t="shared" si="17"/>
        <v>50</v>
      </c>
      <c r="S88" s="70">
        <f t="shared" si="18"/>
        <v>195</v>
      </c>
      <c r="T88" s="77">
        <f t="shared" si="19"/>
        <v>245</v>
      </c>
    </row>
    <row r="89" spans="1:20" s="278" customFormat="1" ht="12.95" customHeight="1">
      <c r="A89" s="114">
        <v>87</v>
      </c>
      <c r="B89" s="437" t="s">
        <v>835</v>
      </c>
      <c r="C89" s="70">
        <v>13</v>
      </c>
      <c r="D89" s="70">
        <v>427</v>
      </c>
      <c r="E89" s="77">
        <f t="shared" si="10"/>
        <v>440</v>
      </c>
      <c r="F89" s="70">
        <v>0</v>
      </c>
      <c r="G89" s="70">
        <v>53</v>
      </c>
      <c r="H89" s="77">
        <f t="shared" si="11"/>
        <v>53</v>
      </c>
      <c r="I89" s="70">
        <v>0</v>
      </c>
      <c r="J89" s="70">
        <v>0</v>
      </c>
      <c r="K89" s="77">
        <f t="shared" si="12"/>
        <v>0</v>
      </c>
      <c r="L89" s="70">
        <v>0</v>
      </c>
      <c r="M89" s="70">
        <v>0</v>
      </c>
      <c r="N89" s="77">
        <f t="shared" si="13"/>
        <v>0</v>
      </c>
      <c r="O89" s="70">
        <f t="shared" si="14"/>
        <v>13</v>
      </c>
      <c r="P89" s="70">
        <f t="shared" si="15"/>
        <v>427</v>
      </c>
      <c r="Q89" s="77">
        <f t="shared" si="16"/>
        <v>440</v>
      </c>
      <c r="R89" s="70">
        <f t="shared" si="17"/>
        <v>0</v>
      </c>
      <c r="S89" s="70">
        <f t="shared" si="18"/>
        <v>53</v>
      </c>
      <c r="T89" s="77">
        <f t="shared" si="19"/>
        <v>53</v>
      </c>
    </row>
    <row r="90" spans="1:20" s="278" customFormat="1" ht="12.95" customHeight="1">
      <c r="A90" s="114">
        <v>88</v>
      </c>
      <c r="B90" s="437" t="s">
        <v>834</v>
      </c>
      <c r="C90" s="70">
        <v>33</v>
      </c>
      <c r="D90" s="70">
        <v>151</v>
      </c>
      <c r="E90" s="77">
        <f t="shared" si="10"/>
        <v>184</v>
      </c>
      <c r="F90" s="70">
        <v>0</v>
      </c>
      <c r="G90" s="70">
        <v>3</v>
      </c>
      <c r="H90" s="77">
        <f t="shared" si="11"/>
        <v>3</v>
      </c>
      <c r="I90" s="70">
        <v>0</v>
      </c>
      <c r="J90" s="70">
        <v>0</v>
      </c>
      <c r="K90" s="77">
        <f t="shared" si="12"/>
        <v>0</v>
      </c>
      <c r="L90" s="70">
        <v>0</v>
      </c>
      <c r="M90" s="70">
        <v>0</v>
      </c>
      <c r="N90" s="77">
        <f t="shared" si="13"/>
        <v>0</v>
      </c>
      <c r="O90" s="70">
        <f t="shared" si="14"/>
        <v>33</v>
      </c>
      <c r="P90" s="70">
        <f t="shared" si="15"/>
        <v>151</v>
      </c>
      <c r="Q90" s="77">
        <f t="shared" si="16"/>
        <v>184</v>
      </c>
      <c r="R90" s="70">
        <f t="shared" si="17"/>
        <v>0</v>
      </c>
      <c r="S90" s="70">
        <f t="shared" si="18"/>
        <v>3</v>
      </c>
      <c r="T90" s="77">
        <f t="shared" si="19"/>
        <v>3</v>
      </c>
    </row>
    <row r="91" spans="1:20" s="278" customFormat="1" ht="12.95" customHeight="1">
      <c r="A91" s="114">
        <v>90</v>
      </c>
      <c r="B91" s="437" t="s">
        <v>833</v>
      </c>
      <c r="C91" s="70">
        <v>203</v>
      </c>
      <c r="D91" s="70">
        <v>0</v>
      </c>
      <c r="E91" s="77">
        <f t="shared" si="10"/>
        <v>203</v>
      </c>
      <c r="F91" s="70">
        <v>3</v>
      </c>
      <c r="G91" s="70">
        <v>0</v>
      </c>
      <c r="H91" s="77">
        <f t="shared" si="11"/>
        <v>3</v>
      </c>
      <c r="I91" s="70">
        <v>0</v>
      </c>
      <c r="J91" s="70">
        <v>0</v>
      </c>
      <c r="K91" s="77">
        <f t="shared" si="12"/>
        <v>0</v>
      </c>
      <c r="L91" s="70">
        <v>0</v>
      </c>
      <c r="M91" s="70">
        <v>0</v>
      </c>
      <c r="N91" s="77">
        <f t="shared" si="13"/>
        <v>0</v>
      </c>
      <c r="O91" s="70">
        <f t="shared" si="14"/>
        <v>203</v>
      </c>
      <c r="P91" s="70">
        <f t="shared" si="15"/>
        <v>0</v>
      </c>
      <c r="Q91" s="77">
        <f t="shared" si="16"/>
        <v>203</v>
      </c>
      <c r="R91" s="70">
        <f t="shared" si="17"/>
        <v>3</v>
      </c>
      <c r="S91" s="70">
        <f t="shared" si="18"/>
        <v>0</v>
      </c>
      <c r="T91" s="77">
        <f t="shared" si="19"/>
        <v>3</v>
      </c>
    </row>
    <row r="92" spans="1:20" s="278" customFormat="1" ht="12.95" customHeight="1">
      <c r="A92" s="114">
        <v>91</v>
      </c>
      <c r="B92" s="437" t="s">
        <v>832</v>
      </c>
      <c r="C92" s="70">
        <v>169</v>
      </c>
      <c r="D92" s="70">
        <v>0</v>
      </c>
      <c r="E92" s="77">
        <f t="shared" si="10"/>
        <v>169</v>
      </c>
      <c r="F92" s="70">
        <v>18</v>
      </c>
      <c r="G92" s="70">
        <v>0</v>
      </c>
      <c r="H92" s="77">
        <f t="shared" si="11"/>
        <v>18</v>
      </c>
      <c r="I92" s="70">
        <v>0</v>
      </c>
      <c r="J92" s="70">
        <v>0</v>
      </c>
      <c r="K92" s="77">
        <f t="shared" si="12"/>
        <v>0</v>
      </c>
      <c r="L92" s="70">
        <v>0</v>
      </c>
      <c r="M92" s="70">
        <v>0</v>
      </c>
      <c r="N92" s="77">
        <f t="shared" si="13"/>
        <v>0</v>
      </c>
      <c r="O92" s="70">
        <f t="shared" si="14"/>
        <v>169</v>
      </c>
      <c r="P92" s="70">
        <f t="shared" si="15"/>
        <v>0</v>
      </c>
      <c r="Q92" s="77">
        <f t="shared" si="16"/>
        <v>169</v>
      </c>
      <c r="R92" s="70">
        <f t="shared" si="17"/>
        <v>18</v>
      </c>
      <c r="S92" s="70">
        <f t="shared" si="18"/>
        <v>0</v>
      </c>
      <c r="T92" s="77">
        <f t="shared" si="19"/>
        <v>18</v>
      </c>
    </row>
    <row r="93" spans="1:20" s="278" customFormat="1" ht="12.95" customHeight="1">
      <c r="A93" s="114">
        <v>92</v>
      </c>
      <c r="B93" s="437" t="s">
        <v>831</v>
      </c>
      <c r="C93" s="70">
        <v>3793</v>
      </c>
      <c r="D93" s="70">
        <v>143</v>
      </c>
      <c r="E93" s="77">
        <f t="shared" si="10"/>
        <v>3936</v>
      </c>
      <c r="F93" s="70">
        <v>83</v>
      </c>
      <c r="G93" s="70">
        <v>0</v>
      </c>
      <c r="H93" s="77">
        <f t="shared" si="11"/>
        <v>83</v>
      </c>
      <c r="I93" s="70">
        <v>0</v>
      </c>
      <c r="J93" s="70">
        <v>0</v>
      </c>
      <c r="K93" s="77">
        <f t="shared" si="12"/>
        <v>0</v>
      </c>
      <c r="L93" s="70">
        <v>0</v>
      </c>
      <c r="M93" s="70">
        <v>0</v>
      </c>
      <c r="N93" s="77">
        <f t="shared" si="13"/>
        <v>0</v>
      </c>
      <c r="O93" s="70">
        <f t="shared" si="14"/>
        <v>3793</v>
      </c>
      <c r="P93" s="70">
        <f t="shared" si="15"/>
        <v>143</v>
      </c>
      <c r="Q93" s="77">
        <f t="shared" si="16"/>
        <v>3936</v>
      </c>
      <c r="R93" s="70">
        <f t="shared" si="17"/>
        <v>83</v>
      </c>
      <c r="S93" s="70">
        <f t="shared" si="18"/>
        <v>0</v>
      </c>
      <c r="T93" s="77">
        <f t="shared" si="19"/>
        <v>83</v>
      </c>
    </row>
    <row r="94" spans="1:20" s="278" customFormat="1" ht="12.95" customHeight="1">
      <c r="A94" s="114">
        <v>93</v>
      </c>
      <c r="B94" s="437" t="s">
        <v>830</v>
      </c>
      <c r="C94" s="70">
        <v>1930</v>
      </c>
      <c r="D94" s="70">
        <v>343</v>
      </c>
      <c r="E94" s="77">
        <f t="shared" si="10"/>
        <v>2273</v>
      </c>
      <c r="F94" s="70">
        <v>51</v>
      </c>
      <c r="G94" s="70">
        <v>3</v>
      </c>
      <c r="H94" s="77">
        <f t="shared" si="11"/>
        <v>54</v>
      </c>
      <c r="I94" s="70">
        <v>0</v>
      </c>
      <c r="J94" s="70">
        <v>0</v>
      </c>
      <c r="K94" s="77">
        <f t="shared" si="12"/>
        <v>0</v>
      </c>
      <c r="L94" s="70">
        <v>0</v>
      </c>
      <c r="M94" s="70">
        <v>0</v>
      </c>
      <c r="N94" s="77">
        <f t="shared" si="13"/>
        <v>0</v>
      </c>
      <c r="O94" s="70">
        <f t="shared" si="14"/>
        <v>1930</v>
      </c>
      <c r="P94" s="70">
        <f t="shared" si="15"/>
        <v>343</v>
      </c>
      <c r="Q94" s="77">
        <f t="shared" si="16"/>
        <v>2273</v>
      </c>
      <c r="R94" s="70">
        <f t="shared" si="17"/>
        <v>51</v>
      </c>
      <c r="S94" s="70">
        <f t="shared" si="18"/>
        <v>3</v>
      </c>
      <c r="T94" s="77">
        <f t="shared" si="19"/>
        <v>54</v>
      </c>
    </row>
    <row r="95" spans="1:20" s="278" customFormat="1" ht="12.95" customHeight="1">
      <c r="A95" s="114">
        <v>94</v>
      </c>
      <c r="B95" s="437" t="s">
        <v>829</v>
      </c>
      <c r="C95" s="70">
        <v>182</v>
      </c>
      <c r="D95" s="70">
        <v>5</v>
      </c>
      <c r="E95" s="77">
        <f t="shared" si="10"/>
        <v>187</v>
      </c>
      <c r="F95" s="70">
        <v>0</v>
      </c>
      <c r="G95" s="70">
        <v>0</v>
      </c>
      <c r="H95" s="77">
        <f t="shared" si="11"/>
        <v>0</v>
      </c>
      <c r="I95" s="70">
        <v>0</v>
      </c>
      <c r="J95" s="70">
        <v>0</v>
      </c>
      <c r="K95" s="77">
        <f t="shared" si="12"/>
        <v>0</v>
      </c>
      <c r="L95" s="70">
        <v>0</v>
      </c>
      <c r="M95" s="70">
        <v>0</v>
      </c>
      <c r="N95" s="77">
        <f t="shared" si="13"/>
        <v>0</v>
      </c>
      <c r="O95" s="70">
        <f t="shared" si="14"/>
        <v>182</v>
      </c>
      <c r="P95" s="70">
        <f t="shared" si="15"/>
        <v>5</v>
      </c>
      <c r="Q95" s="77">
        <f t="shared" si="16"/>
        <v>187</v>
      </c>
      <c r="R95" s="70">
        <f t="shared" si="17"/>
        <v>0</v>
      </c>
      <c r="S95" s="70">
        <f t="shared" si="18"/>
        <v>0</v>
      </c>
      <c r="T95" s="77">
        <f t="shared" si="19"/>
        <v>0</v>
      </c>
    </row>
    <row r="96" spans="1:20" s="278" customFormat="1" ht="12.95" customHeight="1">
      <c r="A96" s="114">
        <v>95</v>
      </c>
      <c r="B96" s="437" t="s">
        <v>828</v>
      </c>
      <c r="C96" s="70">
        <v>7920</v>
      </c>
      <c r="D96" s="70">
        <v>458</v>
      </c>
      <c r="E96" s="77">
        <f t="shared" si="10"/>
        <v>8378</v>
      </c>
      <c r="F96" s="70">
        <v>151</v>
      </c>
      <c r="G96" s="70">
        <v>0</v>
      </c>
      <c r="H96" s="77">
        <f t="shared" si="11"/>
        <v>151</v>
      </c>
      <c r="I96" s="70">
        <v>0</v>
      </c>
      <c r="J96" s="70">
        <v>0</v>
      </c>
      <c r="K96" s="77">
        <f t="shared" si="12"/>
        <v>0</v>
      </c>
      <c r="L96" s="70">
        <v>0</v>
      </c>
      <c r="M96" s="70">
        <v>0</v>
      </c>
      <c r="N96" s="77">
        <f t="shared" si="13"/>
        <v>0</v>
      </c>
      <c r="O96" s="70">
        <f t="shared" si="14"/>
        <v>7920</v>
      </c>
      <c r="P96" s="70">
        <f t="shared" si="15"/>
        <v>458</v>
      </c>
      <c r="Q96" s="77">
        <f t="shared" si="16"/>
        <v>8378</v>
      </c>
      <c r="R96" s="70">
        <f t="shared" si="17"/>
        <v>151</v>
      </c>
      <c r="S96" s="70">
        <f t="shared" si="18"/>
        <v>0</v>
      </c>
      <c r="T96" s="77">
        <f t="shared" si="19"/>
        <v>151</v>
      </c>
    </row>
    <row r="97" spans="1:20" s="278" customFormat="1" ht="12.95" customHeight="1">
      <c r="A97" s="114">
        <v>96</v>
      </c>
      <c r="B97" s="437" t="s">
        <v>827</v>
      </c>
      <c r="C97" s="70">
        <v>10618</v>
      </c>
      <c r="D97" s="70">
        <v>3410</v>
      </c>
      <c r="E97" s="77">
        <f t="shared" si="10"/>
        <v>14028</v>
      </c>
      <c r="F97" s="70">
        <v>315</v>
      </c>
      <c r="G97" s="70">
        <v>92</v>
      </c>
      <c r="H97" s="77">
        <f t="shared" si="11"/>
        <v>407</v>
      </c>
      <c r="I97" s="70">
        <v>0</v>
      </c>
      <c r="J97" s="70">
        <v>7</v>
      </c>
      <c r="K97" s="77">
        <f t="shared" si="12"/>
        <v>7</v>
      </c>
      <c r="L97" s="70">
        <v>0</v>
      </c>
      <c r="M97" s="70">
        <v>0</v>
      </c>
      <c r="N97" s="77">
        <f t="shared" si="13"/>
        <v>0</v>
      </c>
      <c r="O97" s="70">
        <f t="shared" si="14"/>
        <v>10618</v>
      </c>
      <c r="P97" s="70">
        <f t="shared" si="15"/>
        <v>3417</v>
      </c>
      <c r="Q97" s="77">
        <f t="shared" si="16"/>
        <v>14035</v>
      </c>
      <c r="R97" s="70">
        <f t="shared" si="17"/>
        <v>315</v>
      </c>
      <c r="S97" s="70">
        <f t="shared" si="18"/>
        <v>92</v>
      </c>
      <c r="T97" s="77">
        <f t="shared" si="19"/>
        <v>407</v>
      </c>
    </row>
    <row r="98" spans="1:20" s="278" customFormat="1" ht="12.95" customHeight="1">
      <c r="A98" s="114">
        <v>97</v>
      </c>
      <c r="B98" s="437" t="s">
        <v>826</v>
      </c>
      <c r="C98" s="70">
        <v>206</v>
      </c>
      <c r="D98" s="70">
        <v>0</v>
      </c>
      <c r="E98" s="77">
        <f t="shared" si="10"/>
        <v>206</v>
      </c>
      <c r="F98" s="70">
        <v>2</v>
      </c>
      <c r="G98" s="70">
        <v>0</v>
      </c>
      <c r="H98" s="77">
        <f t="shared" si="11"/>
        <v>2</v>
      </c>
      <c r="I98" s="70">
        <v>0</v>
      </c>
      <c r="J98" s="70">
        <v>0</v>
      </c>
      <c r="K98" s="77">
        <f t="shared" si="12"/>
        <v>0</v>
      </c>
      <c r="L98" s="70">
        <v>0</v>
      </c>
      <c r="M98" s="70">
        <v>0</v>
      </c>
      <c r="N98" s="77">
        <f t="shared" si="13"/>
        <v>0</v>
      </c>
      <c r="O98" s="70">
        <f t="shared" si="14"/>
        <v>206</v>
      </c>
      <c r="P98" s="70">
        <f t="shared" si="15"/>
        <v>0</v>
      </c>
      <c r="Q98" s="77">
        <f t="shared" si="16"/>
        <v>206</v>
      </c>
      <c r="R98" s="70">
        <f t="shared" si="17"/>
        <v>2</v>
      </c>
      <c r="S98" s="70">
        <f t="shared" si="18"/>
        <v>0</v>
      </c>
      <c r="T98" s="77">
        <f t="shared" si="19"/>
        <v>2</v>
      </c>
    </row>
    <row r="99" spans="1:20" s="278" customFormat="1" ht="12.95" customHeight="1">
      <c r="A99" s="114">
        <v>98</v>
      </c>
      <c r="B99" s="437" t="s">
        <v>825</v>
      </c>
      <c r="C99" s="70">
        <v>90</v>
      </c>
      <c r="D99" s="70">
        <v>96</v>
      </c>
      <c r="E99" s="77">
        <f t="shared" si="10"/>
        <v>186</v>
      </c>
      <c r="F99" s="70">
        <v>0</v>
      </c>
      <c r="G99" s="70">
        <v>0</v>
      </c>
      <c r="H99" s="77">
        <f t="shared" si="11"/>
        <v>0</v>
      </c>
      <c r="I99" s="70">
        <v>0</v>
      </c>
      <c r="J99" s="70">
        <v>0</v>
      </c>
      <c r="K99" s="77">
        <f t="shared" si="12"/>
        <v>0</v>
      </c>
      <c r="L99" s="70">
        <v>0</v>
      </c>
      <c r="M99" s="70">
        <v>0</v>
      </c>
      <c r="N99" s="77">
        <f t="shared" si="13"/>
        <v>0</v>
      </c>
      <c r="O99" s="70">
        <f t="shared" si="14"/>
        <v>90</v>
      </c>
      <c r="P99" s="70">
        <f t="shared" si="15"/>
        <v>96</v>
      </c>
      <c r="Q99" s="77">
        <f t="shared" si="16"/>
        <v>186</v>
      </c>
      <c r="R99" s="70">
        <f t="shared" si="17"/>
        <v>0</v>
      </c>
      <c r="S99" s="70">
        <f t="shared" si="18"/>
        <v>0</v>
      </c>
      <c r="T99" s="77">
        <f t="shared" si="19"/>
        <v>0</v>
      </c>
    </row>
    <row r="100" spans="1:20" s="278" customFormat="1" ht="12.95" customHeight="1">
      <c r="A100" s="114">
        <v>99</v>
      </c>
      <c r="B100" s="437" t="s">
        <v>824</v>
      </c>
      <c r="C100" s="70">
        <v>50</v>
      </c>
      <c r="D100" s="70">
        <v>0</v>
      </c>
      <c r="E100" s="77">
        <f t="shared" si="10"/>
        <v>50</v>
      </c>
      <c r="F100" s="70">
        <v>0</v>
      </c>
      <c r="G100" s="70">
        <v>0</v>
      </c>
      <c r="H100" s="77">
        <f t="shared" si="11"/>
        <v>0</v>
      </c>
      <c r="I100" s="70">
        <v>0</v>
      </c>
      <c r="J100" s="70">
        <v>0</v>
      </c>
      <c r="K100" s="77">
        <f t="shared" si="12"/>
        <v>0</v>
      </c>
      <c r="L100" s="70">
        <v>0</v>
      </c>
      <c r="M100" s="70">
        <v>0</v>
      </c>
      <c r="N100" s="77">
        <f t="shared" si="13"/>
        <v>0</v>
      </c>
      <c r="O100" s="70">
        <f t="shared" si="14"/>
        <v>50</v>
      </c>
      <c r="P100" s="70">
        <f t="shared" si="15"/>
        <v>0</v>
      </c>
      <c r="Q100" s="77">
        <f t="shared" si="16"/>
        <v>50</v>
      </c>
      <c r="R100" s="70">
        <f t="shared" si="17"/>
        <v>0</v>
      </c>
      <c r="S100" s="70">
        <f t="shared" si="18"/>
        <v>0</v>
      </c>
      <c r="T100" s="77">
        <f t="shared" si="19"/>
        <v>0</v>
      </c>
    </row>
    <row r="101" spans="1:20" s="278" customFormat="1" ht="12.95" customHeight="1">
      <c r="A101" s="114"/>
      <c r="B101" s="115" t="s">
        <v>1059</v>
      </c>
      <c r="C101" s="70">
        <v>32253</v>
      </c>
      <c r="D101" s="70">
        <v>1552</v>
      </c>
      <c r="E101" s="77">
        <f t="shared" si="10"/>
        <v>33805</v>
      </c>
      <c r="F101" s="70">
        <v>773</v>
      </c>
      <c r="G101" s="70">
        <v>7</v>
      </c>
      <c r="H101" s="77">
        <f t="shared" si="11"/>
        <v>780</v>
      </c>
      <c r="I101" s="70">
        <v>13</v>
      </c>
      <c r="J101" s="70">
        <v>0</v>
      </c>
      <c r="K101" s="77">
        <f t="shared" si="12"/>
        <v>13</v>
      </c>
      <c r="L101" s="70">
        <v>0</v>
      </c>
      <c r="M101" s="70">
        <v>0</v>
      </c>
      <c r="N101" s="77">
        <f t="shared" si="13"/>
        <v>0</v>
      </c>
      <c r="O101" s="70">
        <f t="shared" si="14"/>
        <v>32266</v>
      </c>
      <c r="P101" s="70">
        <f t="shared" si="15"/>
        <v>1552</v>
      </c>
      <c r="Q101" s="77">
        <f t="shared" si="16"/>
        <v>33818</v>
      </c>
      <c r="R101" s="70">
        <f t="shared" si="17"/>
        <v>773</v>
      </c>
      <c r="S101" s="70">
        <f t="shared" si="18"/>
        <v>7</v>
      </c>
      <c r="T101" s="77">
        <f t="shared" si="19"/>
        <v>780</v>
      </c>
    </row>
    <row r="102" spans="1:20" s="285" customFormat="1" ht="18" customHeight="1">
      <c r="A102" s="640" t="s">
        <v>599</v>
      </c>
      <c r="B102" s="641"/>
      <c r="C102" s="277">
        <f>SUM(C8:C50)+SUM(C56:C101)</f>
        <v>1504217</v>
      </c>
      <c r="D102" s="277">
        <f t="shared" ref="D102:T102" si="20">SUM(D8:D50)+SUM(D56:D101)</f>
        <v>93024</v>
      </c>
      <c r="E102" s="277">
        <f t="shared" si="20"/>
        <v>1597241</v>
      </c>
      <c r="F102" s="277">
        <f t="shared" si="20"/>
        <v>48190</v>
      </c>
      <c r="G102" s="277">
        <f t="shared" si="20"/>
        <v>1696</v>
      </c>
      <c r="H102" s="277">
        <f t="shared" si="20"/>
        <v>49886</v>
      </c>
      <c r="I102" s="277">
        <f t="shared" si="20"/>
        <v>2308</v>
      </c>
      <c r="J102" s="277">
        <f t="shared" si="20"/>
        <v>69</v>
      </c>
      <c r="K102" s="277">
        <f t="shared" si="20"/>
        <v>2377</v>
      </c>
      <c r="L102" s="277">
        <f t="shared" si="20"/>
        <v>722</v>
      </c>
      <c r="M102" s="277">
        <f t="shared" si="20"/>
        <v>24</v>
      </c>
      <c r="N102" s="277">
        <f t="shared" si="20"/>
        <v>746</v>
      </c>
      <c r="O102" s="277">
        <f t="shared" si="20"/>
        <v>1506525</v>
      </c>
      <c r="P102" s="277">
        <f t="shared" si="20"/>
        <v>93093</v>
      </c>
      <c r="Q102" s="277">
        <f t="shared" si="20"/>
        <v>1599618</v>
      </c>
      <c r="R102" s="277">
        <f t="shared" si="20"/>
        <v>48912</v>
      </c>
      <c r="S102" s="277">
        <f t="shared" si="20"/>
        <v>1720</v>
      </c>
      <c r="T102" s="277">
        <f t="shared" si="20"/>
        <v>50632</v>
      </c>
    </row>
    <row r="103" spans="1:20" s="278" customFormat="1" ht="23.25" customHeight="1">
      <c r="A103" s="614" t="s">
        <v>1061</v>
      </c>
      <c r="B103" s="615"/>
      <c r="C103" s="615"/>
      <c r="D103" s="615"/>
      <c r="E103" s="615"/>
      <c r="F103" s="615"/>
      <c r="G103" s="615"/>
      <c r="H103" s="615"/>
      <c r="I103" s="615"/>
      <c r="J103" s="615"/>
      <c r="K103" s="615"/>
      <c r="L103" s="615"/>
      <c r="M103" s="615"/>
      <c r="N103" s="615"/>
      <c r="O103" s="615"/>
      <c r="P103" s="615"/>
      <c r="Q103" s="615"/>
      <c r="R103" s="615"/>
      <c r="S103" s="615"/>
      <c r="T103" s="615"/>
    </row>
    <row r="104" spans="1:20" s="39" customFormat="1" ht="12"/>
    <row r="105" spans="1:20" s="39" customFormat="1" ht="12">
      <c r="C105" s="52"/>
      <c r="D105" s="52"/>
      <c r="E105" s="52"/>
      <c r="F105" s="52"/>
      <c r="G105" s="52"/>
      <c r="H105" s="52"/>
      <c r="I105" s="52"/>
      <c r="J105" s="52"/>
      <c r="K105" s="52"/>
      <c r="L105" s="52"/>
      <c r="M105" s="52"/>
      <c r="N105" s="52"/>
      <c r="O105" s="52"/>
      <c r="P105" s="52"/>
      <c r="Q105" s="52"/>
      <c r="R105" s="52"/>
      <c r="S105" s="52"/>
      <c r="T105" s="52"/>
    </row>
    <row r="106" spans="1:20" s="39" customFormat="1" ht="12"/>
    <row r="107" spans="1:20" s="39" customFormat="1" ht="12"/>
    <row r="108" spans="1:20" s="39" customFormat="1" ht="12">
      <c r="E108" s="52"/>
    </row>
    <row r="109" spans="1:20" s="39" customFormat="1" ht="12"/>
    <row r="110" spans="1:20" s="39" customFormat="1" ht="12"/>
    <row r="111" spans="1:20" s="39" customFormat="1" ht="12"/>
    <row r="112" spans="1:20" s="39" customFormat="1" ht="12"/>
    <row r="113" s="39" customFormat="1" ht="12"/>
    <row r="114" s="39" customFormat="1" ht="12"/>
    <row r="115" s="39" customFormat="1" ht="12"/>
    <row r="116" s="39" customFormat="1" ht="12"/>
    <row r="117" s="39" customFormat="1" ht="12"/>
    <row r="118" s="39" customFormat="1" ht="12"/>
    <row r="119" s="39" customFormat="1" ht="12"/>
    <row r="120" s="39" customFormat="1" ht="12"/>
    <row r="121" s="39" customFormat="1" ht="12"/>
    <row r="122" s="39" customFormat="1" ht="12"/>
    <row r="123" s="39" customFormat="1" ht="12"/>
    <row r="124" s="39" customFormat="1" ht="12"/>
    <row r="125" s="39" customFormat="1" ht="12"/>
    <row r="126" s="39" customFormat="1" ht="12"/>
    <row r="127" s="39" customFormat="1" ht="12"/>
    <row r="128" s="39" customFormat="1" ht="12"/>
    <row r="129" s="39" customFormat="1" ht="12"/>
    <row r="130" s="39" customFormat="1" ht="12"/>
    <row r="131" s="39" customFormat="1" ht="12"/>
    <row r="132" s="39" customFormat="1" ht="12"/>
    <row r="133" s="39" customFormat="1" ht="12"/>
    <row r="134" s="39" customFormat="1" ht="12"/>
    <row r="135" s="39" customFormat="1" ht="12"/>
    <row r="136" s="39" customFormat="1" ht="12"/>
    <row r="137" s="39" customFormat="1" ht="12"/>
    <row r="138" s="39" customFormat="1" ht="12"/>
    <row r="139" s="39" customFormat="1" ht="12"/>
    <row r="140" s="39" customFormat="1" ht="12"/>
    <row r="141" s="39" customFormat="1" ht="12"/>
    <row r="142" s="39" customFormat="1" ht="12"/>
    <row r="143" s="39" customFormat="1" ht="12"/>
    <row r="144" s="39" customFormat="1" ht="12"/>
    <row r="145" s="39" customFormat="1" ht="12"/>
    <row r="146" s="39" customFormat="1" ht="12"/>
    <row r="147" s="39" customFormat="1" ht="12"/>
    <row r="148" s="39" customFormat="1" ht="12"/>
    <row r="149" s="39" customFormat="1" ht="12"/>
    <row r="150" s="39" customFormat="1" ht="12"/>
    <row r="151" s="39" customFormat="1" ht="12"/>
    <row r="152" s="39" customFormat="1" ht="12"/>
    <row r="153" s="39" customFormat="1" ht="12"/>
    <row r="154" s="39" customFormat="1" ht="12"/>
    <row r="155" s="39" customFormat="1" ht="12"/>
    <row r="156" s="39" customFormat="1" ht="12"/>
    <row r="157" s="39" customFormat="1" ht="12"/>
    <row r="158" s="39" customFormat="1" ht="12"/>
    <row r="159" s="39" customFormat="1" ht="12"/>
    <row r="160" s="39" customFormat="1" ht="12"/>
    <row r="161" s="39" customFormat="1" ht="12"/>
    <row r="162" s="39" customFormat="1" ht="12"/>
    <row r="163" s="39" customFormat="1" ht="12"/>
    <row r="164" s="39" customFormat="1" ht="12"/>
    <row r="165" s="39" customFormat="1" ht="12"/>
    <row r="166" s="39" customFormat="1" ht="12"/>
    <row r="167" s="39" customFormat="1" ht="12"/>
    <row r="168" s="39" customFormat="1" ht="12"/>
    <row r="169" s="39" customFormat="1" ht="12"/>
    <row r="170" s="39" customFormat="1" ht="12"/>
    <row r="171" s="39" customFormat="1" ht="12"/>
    <row r="172" s="39" customFormat="1" ht="12"/>
    <row r="173" s="39" customFormat="1" ht="12"/>
    <row r="174" s="39" customFormat="1" ht="12"/>
    <row r="175" s="39" customFormat="1" ht="12"/>
    <row r="176" s="39" customFormat="1" ht="12"/>
    <row r="177" s="39" customFormat="1" ht="12"/>
    <row r="178" s="39" customFormat="1" ht="12"/>
    <row r="179" s="39" customFormat="1" ht="12"/>
    <row r="180" s="39" customFormat="1" ht="12"/>
    <row r="181" s="39" customFormat="1" ht="12"/>
    <row r="182" s="39" customFormat="1" ht="12"/>
    <row r="183" s="39" customFormat="1" ht="12"/>
    <row r="184" s="39" customFormat="1" ht="12"/>
    <row r="185" s="39" customFormat="1" ht="12"/>
    <row r="186" s="39" customFormat="1" ht="12"/>
    <row r="187" s="39" customFormat="1" ht="12"/>
    <row r="188" s="39" customFormat="1" ht="12"/>
    <row r="189" s="39" customFormat="1" ht="12"/>
    <row r="190" s="39" customFormat="1" ht="12"/>
    <row r="191" s="39" customFormat="1" ht="12"/>
    <row r="192" s="39" customFormat="1" ht="12"/>
    <row r="193" s="39" customFormat="1" ht="12"/>
    <row r="194" s="39" customFormat="1" ht="12"/>
    <row r="195" s="39" customFormat="1" ht="12"/>
    <row r="196" s="39" customFormat="1" ht="12"/>
    <row r="197" s="39" customFormat="1" ht="12"/>
    <row r="198" s="39" customFormat="1" ht="12"/>
    <row r="199" s="39" customFormat="1" ht="12"/>
    <row r="200" s="39" customFormat="1" ht="12"/>
    <row r="201" s="39" customFormat="1" ht="12"/>
    <row r="202" s="39" customFormat="1" ht="12"/>
    <row r="203" s="39" customFormat="1" ht="12"/>
    <row r="204" s="39" customFormat="1" ht="12"/>
    <row r="205" s="39" customFormat="1" ht="12"/>
    <row r="206" s="39" customFormat="1" ht="12"/>
    <row r="207" s="39" customFormat="1" ht="12"/>
    <row r="208" s="39" customFormat="1" ht="12"/>
    <row r="209" s="39" customFormat="1" ht="12"/>
    <row r="210" s="39" customFormat="1" ht="12"/>
    <row r="211" s="39" customFormat="1" ht="12"/>
    <row r="212" s="39" customFormat="1" ht="12"/>
    <row r="213" s="39" customFormat="1" ht="12"/>
    <row r="214" s="39" customFormat="1" ht="12"/>
    <row r="215" s="39" customFormat="1" ht="12"/>
    <row r="216" s="39" customFormat="1" ht="12"/>
    <row r="217" s="39" customFormat="1" ht="12"/>
    <row r="218" s="39" customFormat="1" ht="12"/>
    <row r="219" s="39" customFormat="1" ht="12"/>
    <row r="220" s="39" customFormat="1" ht="12"/>
    <row r="221" s="39" customFormat="1" ht="12"/>
    <row r="222" s="39" customFormat="1" ht="12"/>
    <row r="223" s="39" customFormat="1" ht="12"/>
    <row r="224" s="39" customFormat="1" ht="12"/>
    <row r="225" s="39" customFormat="1" ht="12"/>
    <row r="226" s="39" customFormat="1" ht="12"/>
    <row r="227" s="39" customFormat="1" ht="12"/>
    <row r="228" s="39" customFormat="1" ht="12"/>
    <row r="229" s="39" customFormat="1" ht="12"/>
    <row r="230" s="39" customFormat="1" ht="12"/>
    <row r="231" s="39" customFormat="1" ht="12"/>
    <row r="232" s="39" customFormat="1" ht="12"/>
    <row r="233" s="39" customFormat="1" ht="12"/>
    <row r="234" s="39" customFormat="1" ht="12"/>
    <row r="235" s="39" customFormat="1" ht="12"/>
    <row r="236" s="39" customFormat="1" ht="12"/>
    <row r="237" s="39" customFormat="1" ht="12"/>
    <row r="238" s="39" customFormat="1" ht="12"/>
    <row r="239" s="39" customFormat="1" ht="12"/>
    <row r="240" s="39" customFormat="1" ht="12"/>
    <row r="241" s="39" customFormat="1" ht="12"/>
    <row r="242" s="39" customFormat="1" ht="12"/>
    <row r="243" s="39" customFormat="1" ht="12"/>
    <row r="244" s="39" customFormat="1" ht="12"/>
    <row r="245" s="39" customFormat="1" ht="12"/>
    <row r="246" s="39" customFormat="1" ht="12"/>
    <row r="247" s="39" customFormat="1" ht="12"/>
    <row r="248" s="39" customFormat="1" ht="12"/>
    <row r="249" s="39" customFormat="1" ht="12"/>
    <row r="250" s="39" customFormat="1" ht="12"/>
    <row r="251" s="39" customFormat="1" ht="12"/>
    <row r="252" s="39" customFormat="1" ht="12"/>
    <row r="253" s="39" customFormat="1" ht="12"/>
    <row r="254" s="39" customFormat="1" ht="12"/>
    <row r="255" s="39" customFormat="1" ht="12"/>
    <row r="256" s="39" customFormat="1" ht="12"/>
    <row r="257" s="39" customFormat="1" ht="12"/>
    <row r="258" s="39" customFormat="1" ht="12"/>
    <row r="259" s="39" customFormat="1" ht="12"/>
    <row r="260" s="39" customFormat="1" ht="12"/>
    <row r="261" s="39" customFormat="1" ht="12"/>
    <row r="262" s="39" customFormat="1" ht="12"/>
    <row r="263" s="39" customFormat="1" ht="12"/>
    <row r="264" s="39" customFormat="1" ht="12"/>
    <row r="265" s="39" customFormat="1" ht="12"/>
    <row r="266" s="39" customFormat="1" ht="12"/>
    <row r="267" s="39" customFormat="1" ht="12"/>
    <row r="268" s="39" customFormat="1" ht="12"/>
    <row r="269" s="39" customFormat="1" ht="12"/>
    <row r="270" s="39" customFormat="1" ht="12"/>
    <row r="271" s="39" customFormat="1" ht="12"/>
    <row r="272" s="39" customFormat="1" ht="12"/>
    <row r="273" s="39" customFormat="1" ht="12"/>
    <row r="274" s="39" customFormat="1" ht="12"/>
    <row r="275" s="39" customFormat="1" ht="12"/>
    <row r="276" s="39" customFormat="1" ht="12"/>
    <row r="277" s="39" customFormat="1" ht="12"/>
    <row r="278" s="39" customFormat="1" ht="12"/>
    <row r="279" s="39" customFormat="1" ht="12"/>
    <row r="280" s="39" customFormat="1" ht="12"/>
    <row r="281" s="39" customFormat="1" ht="12"/>
    <row r="282" s="39" customFormat="1" ht="12"/>
    <row r="283" s="39" customFormat="1" ht="12"/>
    <row r="284" s="39" customFormat="1" ht="12"/>
    <row r="285" s="39" customFormat="1" ht="12"/>
    <row r="286" s="39" customFormat="1" ht="12"/>
    <row r="287" s="39" customFormat="1" ht="12"/>
    <row r="288" s="39" customFormat="1" ht="12"/>
    <row r="289" s="39" customFormat="1" ht="12"/>
    <row r="290" s="39" customFormat="1" ht="12"/>
    <row r="291" s="39" customFormat="1" ht="12"/>
    <row r="292" s="39" customFormat="1" ht="12"/>
    <row r="293" s="39" customFormat="1" ht="12"/>
    <row r="294" s="39" customFormat="1" ht="12"/>
    <row r="295" s="39" customFormat="1" ht="12"/>
    <row r="296" s="39" customFormat="1" ht="12"/>
    <row r="297" s="39" customFormat="1" ht="12"/>
    <row r="298" s="39" customFormat="1" ht="12"/>
    <row r="299" s="39" customFormat="1" ht="12"/>
    <row r="300" s="39" customFormat="1" ht="12"/>
    <row r="301" s="39" customFormat="1" ht="12"/>
    <row r="302" s="39" customFormat="1" ht="12"/>
    <row r="303" s="39" customFormat="1" ht="12"/>
    <row r="304" s="39" customFormat="1" ht="12"/>
    <row r="305" s="39" customFormat="1" ht="12"/>
    <row r="306" s="39" customFormat="1" ht="12"/>
    <row r="307" s="39" customFormat="1" ht="12"/>
    <row r="308" s="39" customFormat="1" ht="12"/>
    <row r="309" s="39" customFormat="1" ht="12"/>
    <row r="310" s="39" customFormat="1" ht="12"/>
    <row r="311" s="39" customFormat="1" ht="12"/>
    <row r="312" s="39" customFormat="1" ht="12"/>
    <row r="313" s="39" customFormat="1" ht="12"/>
    <row r="314" s="39" customFormat="1" ht="12"/>
    <row r="315" s="39" customFormat="1" ht="12"/>
    <row r="316" s="39" customFormat="1" ht="12"/>
    <row r="317" s="39" customFormat="1" ht="12"/>
    <row r="318" s="39" customFormat="1" ht="12"/>
    <row r="319" s="39" customFormat="1" ht="12"/>
    <row r="320" s="39" customFormat="1" ht="12"/>
    <row r="321" s="39" customFormat="1" ht="12"/>
    <row r="322" s="39" customFormat="1" ht="12"/>
    <row r="323" s="39" customFormat="1" ht="12"/>
    <row r="324" s="39" customFormat="1" ht="12"/>
    <row r="325" s="39" customFormat="1" ht="12"/>
    <row r="326" s="39" customFormat="1" ht="12"/>
    <row r="327" s="39" customFormat="1" ht="12"/>
    <row r="328" s="39" customFormat="1" ht="12"/>
    <row r="329" s="39" customFormat="1" ht="12"/>
    <row r="330" s="39" customFormat="1" ht="12"/>
    <row r="331" s="39" customFormat="1" ht="12"/>
    <row r="332" s="39" customFormat="1" ht="12"/>
    <row r="333" s="39" customFormat="1" ht="12"/>
    <row r="334" s="39" customFormat="1" ht="12"/>
    <row r="335" s="39" customFormat="1" ht="12"/>
    <row r="336" s="39" customFormat="1" ht="12"/>
    <row r="337" s="39" customFormat="1" ht="12"/>
    <row r="338" s="39" customFormat="1" ht="12"/>
    <row r="339" s="39" customFormat="1" ht="12"/>
    <row r="340" s="39" customFormat="1" ht="12"/>
    <row r="341" s="39" customFormat="1" ht="12"/>
    <row r="342" s="39" customFormat="1" ht="12"/>
    <row r="343" s="39" customFormat="1" ht="12"/>
    <row r="344" s="39" customFormat="1" ht="12"/>
    <row r="345" s="39" customFormat="1" ht="12"/>
    <row r="346" s="39" customFormat="1" ht="12"/>
    <row r="347" s="39" customFormat="1" ht="12"/>
    <row r="348" s="39" customFormat="1" ht="12"/>
    <row r="349" s="39" customFormat="1" ht="12"/>
    <row r="350" s="39" customFormat="1" ht="12"/>
    <row r="351" s="39" customFormat="1" ht="12"/>
    <row r="352" s="39" customFormat="1" ht="12"/>
    <row r="353" s="39" customFormat="1" ht="12"/>
    <row r="354" s="39" customFormat="1" ht="12"/>
    <row r="355" s="39" customFormat="1" ht="12"/>
    <row r="356" s="39" customFormat="1" ht="12"/>
    <row r="357" s="39" customFormat="1" ht="12"/>
    <row r="358" s="39" customFormat="1" ht="12"/>
    <row r="359" s="39" customFormat="1" ht="12"/>
    <row r="360" s="39" customFormat="1" ht="12"/>
    <row r="361" s="39" customFormat="1" ht="12"/>
    <row r="362" s="39" customFormat="1" ht="12"/>
    <row r="363" s="39" customFormat="1" ht="12"/>
    <row r="364" s="39" customFormat="1" ht="12"/>
    <row r="365" s="39" customFormat="1" ht="12"/>
    <row r="366" s="39" customFormat="1" ht="12"/>
    <row r="367" s="39" customFormat="1" ht="12"/>
    <row r="368" s="39" customFormat="1" ht="12"/>
    <row r="369" s="39" customFormat="1" ht="12"/>
    <row r="370" s="39" customFormat="1" ht="12"/>
    <row r="371" s="39" customFormat="1" ht="12"/>
    <row r="372" s="39" customFormat="1" ht="12"/>
    <row r="373" s="39" customFormat="1" ht="12"/>
    <row r="374" s="39" customFormat="1" ht="12"/>
    <row r="375" s="39" customFormat="1" ht="12"/>
    <row r="376" s="39" customFormat="1" ht="12"/>
    <row r="377" s="39" customFormat="1" ht="12"/>
    <row r="378" s="39" customFormat="1" ht="12"/>
    <row r="379" s="39" customFormat="1" ht="12"/>
    <row r="380" s="39" customFormat="1" ht="12"/>
    <row r="381" s="39" customFormat="1" ht="12"/>
    <row r="382" s="39" customFormat="1" ht="12"/>
    <row r="383" s="39" customFormat="1" ht="12"/>
    <row r="384" s="39" customFormat="1" ht="12"/>
    <row r="385" s="39" customFormat="1" ht="12"/>
    <row r="386" s="39" customFormat="1" ht="12"/>
    <row r="387" s="39" customFormat="1" ht="12"/>
    <row r="388" s="39" customFormat="1" ht="12"/>
    <row r="389" s="39" customFormat="1" ht="12"/>
    <row r="390" s="39" customFormat="1" ht="12"/>
    <row r="391" s="39" customFormat="1" ht="12"/>
    <row r="392" s="39" customFormat="1" ht="12"/>
    <row r="393" s="39" customFormat="1" ht="12"/>
    <row r="394" s="39" customFormat="1" ht="12"/>
    <row r="395" s="39" customFormat="1" ht="12"/>
    <row r="396" s="39" customFormat="1" ht="12"/>
    <row r="397" s="39" customFormat="1" ht="12"/>
    <row r="398" s="39" customFormat="1" ht="12"/>
    <row r="399" s="39" customFormat="1" ht="12"/>
    <row r="400" s="39" customFormat="1" ht="12"/>
    <row r="401" s="39" customFormat="1" ht="12"/>
    <row r="402" s="39" customFormat="1" ht="12"/>
    <row r="403" s="39" customFormat="1" ht="12"/>
    <row r="404" s="39" customFormat="1" ht="12"/>
    <row r="405" s="39" customFormat="1" ht="12"/>
    <row r="406" s="39" customFormat="1" ht="12"/>
    <row r="407" s="39" customFormat="1" ht="12"/>
    <row r="408" s="39" customFormat="1" ht="12"/>
    <row r="409" s="39" customFormat="1" ht="12"/>
    <row r="410" s="39" customFormat="1" ht="12"/>
    <row r="411" s="39" customFormat="1" ht="12"/>
    <row r="412" s="39" customFormat="1" ht="12"/>
    <row r="413" s="39" customFormat="1" ht="12"/>
    <row r="414" s="39" customFormat="1" ht="12"/>
    <row r="415" s="39" customFormat="1" ht="12"/>
    <row r="416" s="39" customFormat="1" ht="12"/>
    <row r="417" s="39" customFormat="1" ht="12"/>
    <row r="418" s="39" customFormat="1" ht="12"/>
    <row r="419" s="39" customFormat="1" ht="12"/>
    <row r="420" s="39" customFormat="1" ht="12"/>
    <row r="421" s="39" customFormat="1" ht="12"/>
    <row r="422" s="39" customFormat="1" ht="12"/>
    <row r="423" s="39" customFormat="1" ht="12"/>
    <row r="424" s="39" customFormat="1" ht="12"/>
    <row r="425" s="39" customFormat="1" ht="12"/>
    <row r="426" s="39" customFormat="1" ht="12"/>
    <row r="427" s="39" customFormat="1" ht="12"/>
    <row r="428" s="39" customFormat="1" ht="12"/>
    <row r="429" s="39" customFormat="1" ht="12"/>
    <row r="430" s="39" customFormat="1" ht="12"/>
    <row r="431" s="39" customFormat="1" ht="12"/>
    <row r="432" s="39" customFormat="1" ht="12"/>
    <row r="433" s="39" customFormat="1" ht="12"/>
    <row r="434" s="39" customFormat="1" ht="12"/>
    <row r="435" s="39" customFormat="1" ht="12"/>
    <row r="436" s="39" customFormat="1" ht="12"/>
    <row r="437" s="39" customFormat="1" ht="12"/>
    <row r="438" s="39" customFormat="1" ht="12"/>
    <row r="439" s="39" customFormat="1" ht="12"/>
    <row r="440" s="39" customFormat="1" ht="12"/>
    <row r="441" s="39" customFormat="1" ht="12"/>
    <row r="442" s="39" customFormat="1" ht="12"/>
    <row r="443" s="39" customFormat="1" ht="12"/>
    <row r="444" s="39" customFormat="1" ht="12"/>
    <row r="445" s="39" customFormat="1" ht="12"/>
    <row r="446" s="39" customFormat="1" ht="12"/>
    <row r="447" s="39" customFormat="1" ht="12"/>
    <row r="448" s="39" customFormat="1" ht="12"/>
    <row r="449" s="39" customFormat="1" ht="12"/>
    <row r="450" s="39" customFormat="1" ht="12"/>
    <row r="451" s="39" customFormat="1" ht="12"/>
    <row r="452" s="39" customFormat="1" ht="12"/>
    <row r="453" s="39" customFormat="1" ht="12"/>
    <row r="454" s="39" customFormat="1" ht="12"/>
    <row r="455" s="39" customFormat="1" ht="12"/>
    <row r="456" s="39" customFormat="1" ht="12"/>
    <row r="457" s="39" customFormat="1" ht="12"/>
    <row r="458" s="39" customFormat="1" ht="12"/>
    <row r="459" s="39" customFormat="1" ht="12"/>
    <row r="460" s="39" customFormat="1" ht="12"/>
    <row r="461" s="39" customFormat="1" ht="12"/>
    <row r="462" s="39" customFormat="1" ht="12"/>
    <row r="463" s="39" customFormat="1" ht="12"/>
    <row r="464" s="39" customFormat="1" ht="12"/>
    <row r="465" s="39" customFormat="1" ht="12"/>
    <row r="466" s="39" customFormat="1" ht="12"/>
    <row r="467" s="39" customFormat="1" ht="12"/>
  </sheetData>
  <mergeCells count="28">
    <mergeCell ref="I52:N52"/>
    <mergeCell ref="L5:N6"/>
    <mergeCell ref="L53:N54"/>
    <mergeCell ref="R53:T54"/>
    <mergeCell ref="R5:T6"/>
    <mergeCell ref="A103:T103"/>
    <mergeCell ref="A4:A7"/>
    <mergeCell ref="A102:B102"/>
    <mergeCell ref="O52:T52"/>
    <mergeCell ref="A52:A55"/>
    <mergeCell ref="B52:B55"/>
    <mergeCell ref="C52:H52"/>
    <mergeCell ref="I5:K6"/>
    <mergeCell ref="I53:K54"/>
    <mergeCell ref="S51:T51"/>
    <mergeCell ref="C5:E6"/>
    <mergeCell ref="C53:E54"/>
    <mergeCell ref="F53:H54"/>
    <mergeCell ref="F5:H6"/>
    <mergeCell ref="O5:Q6"/>
    <mergeCell ref="O53:Q54"/>
    <mergeCell ref="A1:T1"/>
    <mergeCell ref="A2:T2"/>
    <mergeCell ref="C4:H4"/>
    <mergeCell ref="I4:N4"/>
    <mergeCell ref="S3:T3"/>
    <mergeCell ref="O4:T4"/>
    <mergeCell ref="B4:B7"/>
  </mergeCells>
  <printOptions horizontalCentered="1" verticalCentered="1" gridLinesSet="0"/>
  <pageMargins left="0" right="0" top="0" bottom="0" header="0" footer="0"/>
  <pageSetup paperSize="9" scale="75" orientation="landscape" r:id="rId1"/>
  <headerFooter alignWithMargins="0"/>
  <ignoredErrors>
    <ignoredError sqref="A8:A15" numberStoredAsText="1"/>
    <ignoredError sqref="Q8:Q28 Q29:Q48 Q56:Q101" formula="1"/>
  </ignoredErrors>
</worksheet>
</file>

<file path=xl/worksheets/sheet5.xml><?xml version="1.0" encoding="utf-8"?>
<worksheet xmlns="http://schemas.openxmlformats.org/spreadsheetml/2006/main" xmlns:r="http://schemas.openxmlformats.org/officeDocument/2006/relationships">
  <dimension ref="A1:AA176"/>
  <sheetViews>
    <sheetView showGridLines="0" workbookViewId="0">
      <selection activeCell="H21" sqref="H21"/>
    </sheetView>
  </sheetViews>
  <sheetFormatPr defaultRowHeight="12.75"/>
  <cols>
    <col min="1" max="1" width="4.7109375" style="436" customWidth="1"/>
    <col min="2" max="2" width="15.7109375" style="436" customWidth="1"/>
    <col min="3" max="26" width="7.140625" style="436" customWidth="1"/>
    <col min="27" max="16384" width="9.140625" style="436"/>
  </cols>
  <sheetData>
    <row r="1" spans="1:27" ht="28.5" customHeight="1">
      <c r="A1" s="628" t="s">
        <v>1153</v>
      </c>
      <c r="B1" s="628"/>
      <c r="C1" s="628"/>
      <c r="D1" s="628"/>
      <c r="E1" s="628"/>
      <c r="F1" s="628"/>
      <c r="G1" s="628"/>
      <c r="H1" s="628"/>
      <c r="I1" s="628"/>
      <c r="J1" s="628"/>
      <c r="K1" s="628"/>
      <c r="L1" s="628"/>
      <c r="M1" s="628"/>
      <c r="N1" s="628"/>
      <c r="O1" s="628"/>
      <c r="P1" s="628"/>
      <c r="Q1" s="628"/>
      <c r="R1" s="628"/>
      <c r="S1" s="628"/>
      <c r="T1" s="628"/>
      <c r="U1" s="628"/>
      <c r="V1" s="628"/>
      <c r="W1" s="628"/>
      <c r="X1" s="628"/>
      <c r="Y1" s="628"/>
      <c r="Z1" s="628"/>
    </row>
    <row r="2" spans="1:27" ht="24" customHeight="1">
      <c r="A2" s="630" t="s">
        <v>1156</v>
      </c>
      <c r="B2" s="630"/>
      <c r="C2" s="630"/>
      <c r="D2" s="630"/>
      <c r="E2" s="630"/>
      <c r="F2" s="630"/>
      <c r="G2" s="630"/>
      <c r="H2" s="630"/>
      <c r="I2" s="630"/>
      <c r="J2" s="630"/>
      <c r="K2" s="630"/>
      <c r="L2" s="630"/>
      <c r="M2" s="630"/>
      <c r="N2" s="630"/>
      <c r="O2" s="630"/>
      <c r="P2" s="630"/>
      <c r="Q2" s="630"/>
      <c r="R2" s="630"/>
      <c r="S2" s="630"/>
      <c r="T2" s="630"/>
      <c r="U2" s="630"/>
      <c r="V2" s="630"/>
      <c r="W2" s="630"/>
      <c r="X2" s="630"/>
      <c r="Y2" s="630"/>
      <c r="Z2" s="630"/>
    </row>
    <row r="3" spans="1:27">
      <c r="A3" s="447"/>
      <c r="U3" s="650" t="s">
        <v>767</v>
      </c>
      <c r="V3" s="650"/>
      <c r="W3" s="650"/>
      <c r="X3" s="650"/>
      <c r="Y3" s="650"/>
      <c r="Z3" s="650"/>
    </row>
    <row r="4" spans="1:27" s="39" customFormat="1" ht="30" customHeight="1">
      <c r="A4" s="642" t="s">
        <v>1063</v>
      </c>
      <c r="B4" s="645" t="s">
        <v>1064</v>
      </c>
      <c r="C4" s="603" t="s">
        <v>1052</v>
      </c>
      <c r="D4" s="624"/>
      <c r="E4" s="625"/>
      <c r="F4" s="603" t="s">
        <v>871</v>
      </c>
      <c r="G4" s="624"/>
      <c r="H4" s="625"/>
      <c r="I4" s="606" t="s">
        <v>1049</v>
      </c>
      <c r="J4" s="607"/>
      <c r="K4" s="607"/>
      <c r="L4" s="607"/>
      <c r="M4" s="607"/>
      <c r="N4" s="607"/>
      <c r="O4" s="607"/>
      <c r="P4" s="607"/>
      <c r="Q4" s="608"/>
      <c r="R4" s="606" t="s">
        <v>870</v>
      </c>
      <c r="S4" s="607"/>
      <c r="T4" s="607"/>
      <c r="U4" s="607"/>
      <c r="V4" s="607"/>
      <c r="W4" s="607"/>
      <c r="X4" s="607"/>
      <c r="Y4" s="607"/>
      <c r="Z4" s="607"/>
      <c r="AA4" s="40"/>
    </row>
    <row r="5" spans="1:27" s="39" customFormat="1" ht="30" customHeight="1">
      <c r="A5" s="643"/>
      <c r="B5" s="646"/>
      <c r="C5" s="605"/>
      <c r="D5" s="626"/>
      <c r="E5" s="627"/>
      <c r="F5" s="605"/>
      <c r="G5" s="626"/>
      <c r="H5" s="627"/>
      <c r="I5" s="605" t="s">
        <v>869</v>
      </c>
      <c r="J5" s="648"/>
      <c r="K5" s="649"/>
      <c r="L5" s="605" t="s">
        <v>868</v>
      </c>
      <c r="M5" s="648"/>
      <c r="N5" s="649"/>
      <c r="O5" s="606" t="s">
        <v>867</v>
      </c>
      <c r="P5" s="651"/>
      <c r="Q5" s="652"/>
      <c r="R5" s="605" t="s">
        <v>869</v>
      </c>
      <c r="S5" s="626"/>
      <c r="T5" s="627"/>
      <c r="U5" s="605" t="s">
        <v>868</v>
      </c>
      <c r="V5" s="626"/>
      <c r="W5" s="627"/>
      <c r="X5" s="605" t="s">
        <v>867</v>
      </c>
      <c r="Y5" s="626"/>
      <c r="Z5" s="626"/>
      <c r="AA5" s="40"/>
    </row>
    <row r="6" spans="1:27" s="39" customFormat="1" ht="30" customHeight="1">
      <c r="A6" s="644"/>
      <c r="B6" s="647"/>
      <c r="C6" s="109" t="s">
        <v>822</v>
      </c>
      <c r="D6" s="435" t="s">
        <v>823</v>
      </c>
      <c r="E6" s="109" t="s">
        <v>1062</v>
      </c>
      <c r="F6" s="109" t="s">
        <v>927</v>
      </c>
      <c r="G6" s="435" t="s">
        <v>926</v>
      </c>
      <c r="H6" s="109" t="s">
        <v>1062</v>
      </c>
      <c r="I6" s="109" t="s">
        <v>822</v>
      </c>
      <c r="J6" s="435" t="s">
        <v>823</v>
      </c>
      <c r="K6" s="109" t="s">
        <v>1062</v>
      </c>
      <c r="L6" s="109" t="s">
        <v>822</v>
      </c>
      <c r="M6" s="435" t="s">
        <v>823</v>
      </c>
      <c r="N6" s="109" t="s">
        <v>1062</v>
      </c>
      <c r="O6" s="109" t="s">
        <v>822</v>
      </c>
      <c r="P6" s="435" t="s">
        <v>823</v>
      </c>
      <c r="Q6" s="109" t="s">
        <v>1062</v>
      </c>
      <c r="R6" s="109" t="s">
        <v>822</v>
      </c>
      <c r="S6" s="435" t="s">
        <v>823</v>
      </c>
      <c r="T6" s="109" t="s">
        <v>1062</v>
      </c>
      <c r="U6" s="109" t="s">
        <v>822</v>
      </c>
      <c r="V6" s="435" t="s">
        <v>823</v>
      </c>
      <c r="W6" s="109" t="s">
        <v>1062</v>
      </c>
      <c r="X6" s="109" t="s">
        <v>822</v>
      </c>
      <c r="Y6" s="435" t="s">
        <v>823</v>
      </c>
      <c r="Z6" s="456" t="s">
        <v>1062</v>
      </c>
      <c r="AA6" s="40"/>
    </row>
    <row r="7" spans="1:27" ht="15" customHeight="1">
      <c r="A7" s="280" t="s">
        <v>576</v>
      </c>
      <c r="B7" s="431" t="s">
        <v>678</v>
      </c>
      <c r="C7" s="70">
        <v>1035</v>
      </c>
      <c r="D7" s="70">
        <v>33</v>
      </c>
      <c r="E7" s="77">
        <f t="shared" ref="E7:E46" si="0">+D7+C7</f>
        <v>1068</v>
      </c>
      <c r="F7" s="70">
        <v>0</v>
      </c>
      <c r="G7" s="70">
        <v>0</v>
      </c>
      <c r="H7" s="77">
        <f t="shared" ref="H7:H46" si="1">+G7+F7</f>
        <v>0</v>
      </c>
      <c r="I7" s="70">
        <v>43</v>
      </c>
      <c r="J7" s="70">
        <v>1</v>
      </c>
      <c r="K7" s="77">
        <f t="shared" ref="K7:K46" si="2">+J7+I7</f>
        <v>44</v>
      </c>
      <c r="L7" s="70">
        <v>1</v>
      </c>
      <c r="M7" s="70">
        <v>0</v>
      </c>
      <c r="N7" s="77">
        <f t="shared" ref="N7:N46" si="3">+M7+L7</f>
        <v>1</v>
      </c>
      <c r="O7" s="70">
        <f t="shared" ref="O7:O46" si="4">+L7+I7</f>
        <v>44</v>
      </c>
      <c r="P7" s="70">
        <f t="shared" ref="P7:P46" si="5">+M7+J7</f>
        <v>1</v>
      </c>
      <c r="Q7" s="77">
        <f t="shared" ref="Q7:Q46" si="6">+P7+O7</f>
        <v>45</v>
      </c>
      <c r="R7" s="70">
        <v>19</v>
      </c>
      <c r="S7" s="70">
        <v>0</v>
      </c>
      <c r="T7" s="77">
        <f t="shared" ref="T7:T46" si="7">+S7+R7</f>
        <v>19</v>
      </c>
      <c r="U7" s="70">
        <v>0</v>
      </c>
      <c r="V7" s="70">
        <v>0</v>
      </c>
      <c r="W7" s="77">
        <f t="shared" ref="W7:W46" si="8">+V7+U7</f>
        <v>0</v>
      </c>
      <c r="X7" s="70">
        <f t="shared" ref="X7:X46" si="9">+U7+R7</f>
        <v>19</v>
      </c>
      <c r="Y7" s="70">
        <f t="shared" ref="Y7:Y46" si="10">+V7+S7</f>
        <v>0</v>
      </c>
      <c r="Z7" s="77">
        <f t="shared" ref="Z7:Z46" si="11">+W7+T7</f>
        <v>19</v>
      </c>
      <c r="AA7" s="443"/>
    </row>
    <row r="8" spans="1:27" ht="15" customHeight="1">
      <c r="A8" s="280" t="s">
        <v>577</v>
      </c>
      <c r="B8" s="431" t="s">
        <v>679</v>
      </c>
      <c r="C8" s="70">
        <v>162</v>
      </c>
      <c r="D8" s="70">
        <v>35</v>
      </c>
      <c r="E8" s="77">
        <f t="shared" si="0"/>
        <v>197</v>
      </c>
      <c r="F8" s="70">
        <v>0</v>
      </c>
      <c r="G8" s="70">
        <v>0</v>
      </c>
      <c r="H8" s="77">
        <f t="shared" si="1"/>
        <v>0</v>
      </c>
      <c r="I8" s="70">
        <v>9</v>
      </c>
      <c r="J8" s="70">
        <v>0</v>
      </c>
      <c r="K8" s="77">
        <f t="shared" si="2"/>
        <v>9</v>
      </c>
      <c r="L8" s="70">
        <v>0</v>
      </c>
      <c r="M8" s="70">
        <v>0</v>
      </c>
      <c r="N8" s="77">
        <f t="shared" si="3"/>
        <v>0</v>
      </c>
      <c r="O8" s="70">
        <f t="shared" si="4"/>
        <v>9</v>
      </c>
      <c r="P8" s="70">
        <f t="shared" si="5"/>
        <v>0</v>
      </c>
      <c r="Q8" s="77">
        <f t="shared" si="6"/>
        <v>9</v>
      </c>
      <c r="R8" s="70">
        <v>2</v>
      </c>
      <c r="S8" s="70">
        <v>0</v>
      </c>
      <c r="T8" s="77">
        <f t="shared" si="7"/>
        <v>2</v>
      </c>
      <c r="U8" s="70">
        <v>0</v>
      </c>
      <c r="V8" s="70">
        <v>0</v>
      </c>
      <c r="W8" s="77">
        <f t="shared" si="8"/>
        <v>0</v>
      </c>
      <c r="X8" s="70">
        <f t="shared" si="9"/>
        <v>2</v>
      </c>
      <c r="Y8" s="70">
        <f t="shared" si="10"/>
        <v>0</v>
      </c>
      <c r="Z8" s="77">
        <f t="shared" si="11"/>
        <v>2</v>
      </c>
      <c r="AA8" s="443"/>
    </row>
    <row r="9" spans="1:27" ht="15" customHeight="1">
      <c r="A9" s="280" t="s">
        <v>578</v>
      </c>
      <c r="B9" s="431" t="s">
        <v>680</v>
      </c>
      <c r="C9" s="70">
        <v>443</v>
      </c>
      <c r="D9" s="70">
        <v>11</v>
      </c>
      <c r="E9" s="77">
        <f t="shared" si="0"/>
        <v>454</v>
      </c>
      <c r="F9" s="70">
        <v>0</v>
      </c>
      <c r="G9" s="70">
        <v>0</v>
      </c>
      <c r="H9" s="77">
        <f t="shared" si="1"/>
        <v>0</v>
      </c>
      <c r="I9" s="70">
        <v>12</v>
      </c>
      <c r="J9" s="70">
        <v>0</v>
      </c>
      <c r="K9" s="77">
        <f t="shared" si="2"/>
        <v>12</v>
      </c>
      <c r="L9" s="70">
        <v>0</v>
      </c>
      <c r="M9" s="70">
        <v>0</v>
      </c>
      <c r="N9" s="77">
        <f t="shared" si="3"/>
        <v>0</v>
      </c>
      <c r="O9" s="70">
        <f t="shared" si="4"/>
        <v>12</v>
      </c>
      <c r="P9" s="70">
        <f t="shared" si="5"/>
        <v>0</v>
      </c>
      <c r="Q9" s="77">
        <f t="shared" si="6"/>
        <v>12</v>
      </c>
      <c r="R9" s="70">
        <v>2</v>
      </c>
      <c r="S9" s="70">
        <v>0</v>
      </c>
      <c r="T9" s="77">
        <f t="shared" si="7"/>
        <v>2</v>
      </c>
      <c r="U9" s="70">
        <v>0</v>
      </c>
      <c r="V9" s="70">
        <v>0</v>
      </c>
      <c r="W9" s="77">
        <f t="shared" si="8"/>
        <v>0</v>
      </c>
      <c r="X9" s="70">
        <f t="shared" si="9"/>
        <v>2</v>
      </c>
      <c r="Y9" s="70">
        <f t="shared" si="10"/>
        <v>0</v>
      </c>
      <c r="Z9" s="77">
        <f t="shared" si="11"/>
        <v>2</v>
      </c>
      <c r="AA9" s="443"/>
    </row>
    <row r="10" spans="1:27" ht="15" customHeight="1">
      <c r="A10" s="280" t="s">
        <v>579</v>
      </c>
      <c r="B10" s="431" t="s">
        <v>681</v>
      </c>
      <c r="C10" s="70">
        <v>5</v>
      </c>
      <c r="D10" s="70">
        <v>0</v>
      </c>
      <c r="E10" s="77">
        <f t="shared" si="0"/>
        <v>5</v>
      </c>
      <c r="F10" s="70">
        <v>0</v>
      </c>
      <c r="G10" s="70">
        <v>0</v>
      </c>
      <c r="H10" s="77">
        <f t="shared" si="1"/>
        <v>0</v>
      </c>
      <c r="I10" s="70">
        <v>4</v>
      </c>
      <c r="J10" s="70">
        <v>0</v>
      </c>
      <c r="K10" s="77">
        <f t="shared" si="2"/>
        <v>4</v>
      </c>
      <c r="L10" s="70">
        <v>0</v>
      </c>
      <c r="M10" s="70">
        <v>0</v>
      </c>
      <c r="N10" s="77">
        <f t="shared" si="3"/>
        <v>0</v>
      </c>
      <c r="O10" s="70">
        <f t="shared" si="4"/>
        <v>4</v>
      </c>
      <c r="P10" s="70">
        <f t="shared" si="5"/>
        <v>0</v>
      </c>
      <c r="Q10" s="77">
        <f t="shared" si="6"/>
        <v>4</v>
      </c>
      <c r="R10" s="70">
        <v>2</v>
      </c>
      <c r="S10" s="70">
        <v>0</v>
      </c>
      <c r="T10" s="77">
        <f t="shared" si="7"/>
        <v>2</v>
      </c>
      <c r="U10" s="70">
        <v>0</v>
      </c>
      <c r="V10" s="70">
        <v>0</v>
      </c>
      <c r="W10" s="77">
        <f t="shared" si="8"/>
        <v>0</v>
      </c>
      <c r="X10" s="70">
        <f t="shared" si="9"/>
        <v>2</v>
      </c>
      <c r="Y10" s="70">
        <f t="shared" si="10"/>
        <v>0</v>
      </c>
      <c r="Z10" s="77">
        <f t="shared" si="11"/>
        <v>2</v>
      </c>
      <c r="AA10" s="443"/>
    </row>
    <row r="11" spans="1:27" ht="15" customHeight="1">
      <c r="A11" s="280" t="s">
        <v>580</v>
      </c>
      <c r="B11" s="431" t="s">
        <v>682</v>
      </c>
      <c r="C11" s="70">
        <v>195</v>
      </c>
      <c r="D11" s="70">
        <v>1</v>
      </c>
      <c r="E11" s="77">
        <f t="shared" si="0"/>
        <v>196</v>
      </c>
      <c r="F11" s="70">
        <v>0</v>
      </c>
      <c r="G11" s="70">
        <v>0</v>
      </c>
      <c r="H11" s="77">
        <f t="shared" si="1"/>
        <v>0</v>
      </c>
      <c r="I11" s="70">
        <v>6</v>
      </c>
      <c r="J11" s="70">
        <v>0</v>
      </c>
      <c r="K11" s="77">
        <f t="shared" si="2"/>
        <v>6</v>
      </c>
      <c r="L11" s="70">
        <v>0</v>
      </c>
      <c r="M11" s="70">
        <v>0</v>
      </c>
      <c r="N11" s="77">
        <f t="shared" si="3"/>
        <v>0</v>
      </c>
      <c r="O11" s="70">
        <f t="shared" si="4"/>
        <v>6</v>
      </c>
      <c r="P11" s="70">
        <f t="shared" si="5"/>
        <v>0</v>
      </c>
      <c r="Q11" s="77">
        <f t="shared" si="6"/>
        <v>6</v>
      </c>
      <c r="R11" s="70">
        <v>8</v>
      </c>
      <c r="S11" s="70">
        <v>0</v>
      </c>
      <c r="T11" s="77">
        <f t="shared" si="7"/>
        <v>8</v>
      </c>
      <c r="U11" s="70">
        <v>0</v>
      </c>
      <c r="V11" s="70">
        <v>0</v>
      </c>
      <c r="W11" s="77">
        <f t="shared" si="8"/>
        <v>0</v>
      </c>
      <c r="X11" s="70">
        <f t="shared" si="9"/>
        <v>8</v>
      </c>
      <c r="Y11" s="70">
        <f t="shared" si="10"/>
        <v>0</v>
      </c>
      <c r="Z11" s="77">
        <f t="shared" si="11"/>
        <v>8</v>
      </c>
      <c r="AA11" s="443"/>
    </row>
    <row r="12" spans="1:27" ht="15" customHeight="1">
      <c r="A12" s="280" t="s">
        <v>581</v>
      </c>
      <c r="B12" s="431" t="s">
        <v>683</v>
      </c>
      <c r="C12" s="70">
        <v>2969</v>
      </c>
      <c r="D12" s="70">
        <v>112</v>
      </c>
      <c r="E12" s="77">
        <f t="shared" si="0"/>
        <v>3081</v>
      </c>
      <c r="F12" s="70">
        <v>61</v>
      </c>
      <c r="G12" s="70">
        <v>2</v>
      </c>
      <c r="H12" s="77">
        <f t="shared" si="1"/>
        <v>63</v>
      </c>
      <c r="I12" s="70">
        <v>153</v>
      </c>
      <c r="J12" s="70">
        <v>8</v>
      </c>
      <c r="K12" s="77">
        <f t="shared" si="2"/>
        <v>161</v>
      </c>
      <c r="L12" s="70">
        <v>20</v>
      </c>
      <c r="M12" s="70">
        <v>0</v>
      </c>
      <c r="N12" s="77">
        <f t="shared" si="3"/>
        <v>20</v>
      </c>
      <c r="O12" s="70">
        <f t="shared" si="4"/>
        <v>173</v>
      </c>
      <c r="P12" s="70">
        <f t="shared" si="5"/>
        <v>8</v>
      </c>
      <c r="Q12" s="77">
        <f t="shared" si="6"/>
        <v>181</v>
      </c>
      <c r="R12" s="70">
        <v>52</v>
      </c>
      <c r="S12" s="70">
        <v>0</v>
      </c>
      <c r="T12" s="77">
        <f t="shared" si="7"/>
        <v>52</v>
      </c>
      <c r="U12" s="70">
        <v>0</v>
      </c>
      <c r="V12" s="70">
        <v>0</v>
      </c>
      <c r="W12" s="77">
        <f t="shared" si="8"/>
        <v>0</v>
      </c>
      <c r="X12" s="70">
        <f t="shared" si="9"/>
        <v>52</v>
      </c>
      <c r="Y12" s="70">
        <f t="shared" si="10"/>
        <v>0</v>
      </c>
      <c r="Z12" s="77">
        <f t="shared" si="11"/>
        <v>52</v>
      </c>
      <c r="AA12" s="443"/>
    </row>
    <row r="13" spans="1:27" ht="15" customHeight="1">
      <c r="A13" s="280" t="s">
        <v>582</v>
      </c>
      <c r="B13" s="431" t="s">
        <v>684</v>
      </c>
      <c r="C13" s="70">
        <v>1295</v>
      </c>
      <c r="D13" s="70">
        <v>273</v>
      </c>
      <c r="E13" s="77">
        <f t="shared" si="0"/>
        <v>1568</v>
      </c>
      <c r="F13" s="70">
        <v>0</v>
      </c>
      <c r="G13" s="70">
        <v>0</v>
      </c>
      <c r="H13" s="77">
        <f t="shared" si="1"/>
        <v>0</v>
      </c>
      <c r="I13" s="70">
        <v>61</v>
      </c>
      <c r="J13" s="70">
        <v>6</v>
      </c>
      <c r="K13" s="77">
        <f t="shared" si="2"/>
        <v>67</v>
      </c>
      <c r="L13" s="70">
        <v>0</v>
      </c>
      <c r="M13" s="70">
        <v>0</v>
      </c>
      <c r="N13" s="77">
        <f t="shared" si="3"/>
        <v>0</v>
      </c>
      <c r="O13" s="70">
        <f t="shared" si="4"/>
        <v>61</v>
      </c>
      <c r="P13" s="70">
        <f t="shared" si="5"/>
        <v>6</v>
      </c>
      <c r="Q13" s="77">
        <f t="shared" si="6"/>
        <v>67</v>
      </c>
      <c r="R13" s="70">
        <v>15</v>
      </c>
      <c r="S13" s="70">
        <v>1</v>
      </c>
      <c r="T13" s="77">
        <f t="shared" si="7"/>
        <v>16</v>
      </c>
      <c r="U13" s="70">
        <v>0</v>
      </c>
      <c r="V13" s="70">
        <v>0</v>
      </c>
      <c r="W13" s="77">
        <f t="shared" si="8"/>
        <v>0</v>
      </c>
      <c r="X13" s="70">
        <f t="shared" si="9"/>
        <v>15</v>
      </c>
      <c r="Y13" s="70">
        <f t="shared" si="10"/>
        <v>1</v>
      </c>
      <c r="Z13" s="77">
        <f t="shared" si="11"/>
        <v>16</v>
      </c>
      <c r="AA13" s="443"/>
    </row>
    <row r="14" spans="1:27" ht="15" customHeight="1">
      <c r="A14" s="280" t="s">
        <v>583</v>
      </c>
      <c r="B14" s="431" t="s">
        <v>685</v>
      </c>
      <c r="C14" s="70">
        <v>323</v>
      </c>
      <c r="D14" s="70">
        <v>5</v>
      </c>
      <c r="E14" s="77">
        <f t="shared" si="0"/>
        <v>328</v>
      </c>
      <c r="F14" s="70">
        <v>0</v>
      </c>
      <c r="G14" s="70">
        <v>1</v>
      </c>
      <c r="H14" s="77">
        <f t="shared" si="1"/>
        <v>1</v>
      </c>
      <c r="I14" s="70">
        <v>14</v>
      </c>
      <c r="J14" s="70">
        <v>0</v>
      </c>
      <c r="K14" s="77">
        <f t="shared" si="2"/>
        <v>14</v>
      </c>
      <c r="L14" s="70">
        <v>0</v>
      </c>
      <c r="M14" s="70">
        <v>0</v>
      </c>
      <c r="N14" s="77">
        <f t="shared" si="3"/>
        <v>0</v>
      </c>
      <c r="O14" s="70">
        <f t="shared" si="4"/>
        <v>14</v>
      </c>
      <c r="P14" s="70">
        <f t="shared" si="5"/>
        <v>0</v>
      </c>
      <c r="Q14" s="77">
        <f t="shared" si="6"/>
        <v>14</v>
      </c>
      <c r="R14" s="70">
        <v>5</v>
      </c>
      <c r="S14" s="70">
        <v>0</v>
      </c>
      <c r="T14" s="77">
        <f t="shared" si="7"/>
        <v>5</v>
      </c>
      <c r="U14" s="70">
        <v>0</v>
      </c>
      <c r="V14" s="70">
        <v>0</v>
      </c>
      <c r="W14" s="77">
        <f t="shared" si="8"/>
        <v>0</v>
      </c>
      <c r="X14" s="70">
        <f t="shared" si="9"/>
        <v>5</v>
      </c>
      <c r="Y14" s="70">
        <f t="shared" si="10"/>
        <v>0</v>
      </c>
      <c r="Z14" s="77">
        <f t="shared" si="11"/>
        <v>5</v>
      </c>
      <c r="AA14" s="443"/>
    </row>
    <row r="15" spans="1:27" ht="15" customHeight="1">
      <c r="A15" s="280" t="s">
        <v>584</v>
      </c>
      <c r="B15" s="431" t="s">
        <v>686</v>
      </c>
      <c r="C15" s="70">
        <v>799</v>
      </c>
      <c r="D15" s="70">
        <v>75</v>
      </c>
      <c r="E15" s="77">
        <f t="shared" si="0"/>
        <v>874</v>
      </c>
      <c r="F15" s="70">
        <v>0</v>
      </c>
      <c r="G15" s="70">
        <v>0</v>
      </c>
      <c r="H15" s="77">
        <f t="shared" si="1"/>
        <v>0</v>
      </c>
      <c r="I15" s="70">
        <v>25</v>
      </c>
      <c r="J15" s="70">
        <v>0</v>
      </c>
      <c r="K15" s="77">
        <f t="shared" si="2"/>
        <v>25</v>
      </c>
      <c r="L15" s="70">
        <v>8</v>
      </c>
      <c r="M15" s="70">
        <v>0</v>
      </c>
      <c r="N15" s="77">
        <f t="shared" si="3"/>
        <v>8</v>
      </c>
      <c r="O15" s="70">
        <f t="shared" si="4"/>
        <v>33</v>
      </c>
      <c r="P15" s="70">
        <f t="shared" si="5"/>
        <v>0</v>
      </c>
      <c r="Q15" s="77">
        <f t="shared" si="6"/>
        <v>33</v>
      </c>
      <c r="R15" s="70">
        <v>1</v>
      </c>
      <c r="S15" s="70">
        <v>0</v>
      </c>
      <c r="T15" s="77">
        <f t="shared" si="7"/>
        <v>1</v>
      </c>
      <c r="U15" s="70">
        <v>0</v>
      </c>
      <c r="V15" s="70">
        <v>0</v>
      </c>
      <c r="W15" s="77">
        <f t="shared" si="8"/>
        <v>0</v>
      </c>
      <c r="X15" s="70">
        <f t="shared" si="9"/>
        <v>1</v>
      </c>
      <c r="Y15" s="70">
        <f t="shared" si="10"/>
        <v>0</v>
      </c>
      <c r="Z15" s="77">
        <f t="shared" si="11"/>
        <v>1</v>
      </c>
      <c r="AA15" s="443"/>
    </row>
    <row r="16" spans="1:27" ht="15" customHeight="1">
      <c r="A16" s="110">
        <f t="shared" ref="A16:A45" si="12">+A15+1</f>
        <v>10</v>
      </c>
      <c r="B16" s="431" t="s">
        <v>687</v>
      </c>
      <c r="C16" s="70">
        <v>782</v>
      </c>
      <c r="D16" s="70">
        <v>165</v>
      </c>
      <c r="E16" s="77">
        <f t="shared" si="0"/>
        <v>947</v>
      </c>
      <c r="F16" s="70">
        <v>5</v>
      </c>
      <c r="G16" s="70">
        <v>0</v>
      </c>
      <c r="H16" s="77">
        <f t="shared" si="1"/>
        <v>5</v>
      </c>
      <c r="I16" s="70">
        <v>25</v>
      </c>
      <c r="J16" s="70">
        <v>0</v>
      </c>
      <c r="K16" s="77">
        <f t="shared" si="2"/>
        <v>25</v>
      </c>
      <c r="L16" s="70">
        <v>0</v>
      </c>
      <c r="M16" s="70">
        <v>0</v>
      </c>
      <c r="N16" s="77">
        <f t="shared" si="3"/>
        <v>0</v>
      </c>
      <c r="O16" s="70">
        <f t="shared" si="4"/>
        <v>25</v>
      </c>
      <c r="P16" s="70">
        <f t="shared" si="5"/>
        <v>0</v>
      </c>
      <c r="Q16" s="77">
        <f t="shared" si="6"/>
        <v>25</v>
      </c>
      <c r="R16" s="70">
        <v>4</v>
      </c>
      <c r="S16" s="70">
        <v>0</v>
      </c>
      <c r="T16" s="77">
        <f t="shared" si="7"/>
        <v>4</v>
      </c>
      <c r="U16" s="70">
        <v>0</v>
      </c>
      <c r="V16" s="70">
        <v>0</v>
      </c>
      <c r="W16" s="77">
        <f t="shared" si="8"/>
        <v>0</v>
      </c>
      <c r="X16" s="70">
        <f t="shared" si="9"/>
        <v>4</v>
      </c>
      <c r="Y16" s="70">
        <f t="shared" si="10"/>
        <v>0</v>
      </c>
      <c r="Z16" s="77">
        <f t="shared" si="11"/>
        <v>4</v>
      </c>
      <c r="AA16" s="443"/>
    </row>
    <row r="17" spans="1:27" ht="15" customHeight="1">
      <c r="A17" s="110">
        <f t="shared" si="12"/>
        <v>11</v>
      </c>
      <c r="B17" s="431" t="s">
        <v>688</v>
      </c>
      <c r="C17" s="70">
        <v>526</v>
      </c>
      <c r="D17" s="70">
        <v>77</v>
      </c>
      <c r="E17" s="77">
        <f t="shared" si="0"/>
        <v>603</v>
      </c>
      <c r="F17" s="70">
        <v>1</v>
      </c>
      <c r="G17" s="70">
        <v>0</v>
      </c>
      <c r="H17" s="77">
        <f t="shared" si="1"/>
        <v>1</v>
      </c>
      <c r="I17" s="70">
        <v>12</v>
      </c>
      <c r="J17" s="70">
        <v>0</v>
      </c>
      <c r="K17" s="77">
        <f t="shared" si="2"/>
        <v>12</v>
      </c>
      <c r="L17" s="70">
        <v>13</v>
      </c>
      <c r="M17" s="70">
        <v>0</v>
      </c>
      <c r="N17" s="77">
        <f t="shared" si="3"/>
        <v>13</v>
      </c>
      <c r="O17" s="70">
        <f t="shared" si="4"/>
        <v>25</v>
      </c>
      <c r="P17" s="70">
        <f t="shared" si="5"/>
        <v>0</v>
      </c>
      <c r="Q17" s="77">
        <f t="shared" si="6"/>
        <v>25</v>
      </c>
      <c r="R17" s="70">
        <v>4</v>
      </c>
      <c r="S17" s="70">
        <v>0</v>
      </c>
      <c r="T17" s="77">
        <f t="shared" si="7"/>
        <v>4</v>
      </c>
      <c r="U17" s="70">
        <v>0</v>
      </c>
      <c r="V17" s="70">
        <v>0</v>
      </c>
      <c r="W17" s="77">
        <f t="shared" si="8"/>
        <v>0</v>
      </c>
      <c r="X17" s="70">
        <f t="shared" si="9"/>
        <v>4</v>
      </c>
      <c r="Y17" s="70">
        <f t="shared" si="10"/>
        <v>0</v>
      </c>
      <c r="Z17" s="77">
        <f t="shared" si="11"/>
        <v>4</v>
      </c>
      <c r="AA17" s="443"/>
    </row>
    <row r="18" spans="1:27" ht="15" customHeight="1">
      <c r="A18" s="110">
        <f t="shared" si="12"/>
        <v>12</v>
      </c>
      <c r="B18" s="431" t="s">
        <v>689</v>
      </c>
      <c r="C18" s="70">
        <v>38</v>
      </c>
      <c r="D18" s="70">
        <v>0</v>
      </c>
      <c r="E18" s="77">
        <f t="shared" si="0"/>
        <v>38</v>
      </c>
      <c r="F18" s="70">
        <v>0</v>
      </c>
      <c r="G18" s="70">
        <v>0</v>
      </c>
      <c r="H18" s="77">
        <f t="shared" si="1"/>
        <v>0</v>
      </c>
      <c r="I18" s="70">
        <v>3</v>
      </c>
      <c r="J18" s="70">
        <v>0</v>
      </c>
      <c r="K18" s="77">
        <f t="shared" si="2"/>
        <v>3</v>
      </c>
      <c r="L18" s="70">
        <v>0</v>
      </c>
      <c r="M18" s="70">
        <v>0</v>
      </c>
      <c r="N18" s="77">
        <f t="shared" si="3"/>
        <v>0</v>
      </c>
      <c r="O18" s="70">
        <f t="shared" si="4"/>
        <v>3</v>
      </c>
      <c r="P18" s="70">
        <f t="shared" si="5"/>
        <v>0</v>
      </c>
      <c r="Q18" s="77">
        <f t="shared" si="6"/>
        <v>3</v>
      </c>
      <c r="R18" s="70">
        <v>4</v>
      </c>
      <c r="S18" s="70">
        <v>0</v>
      </c>
      <c r="T18" s="77">
        <f t="shared" si="7"/>
        <v>4</v>
      </c>
      <c r="U18" s="70">
        <v>0</v>
      </c>
      <c r="V18" s="70">
        <v>0</v>
      </c>
      <c r="W18" s="77">
        <f t="shared" si="8"/>
        <v>0</v>
      </c>
      <c r="X18" s="70">
        <f t="shared" si="9"/>
        <v>4</v>
      </c>
      <c r="Y18" s="70">
        <f t="shared" si="10"/>
        <v>0</v>
      </c>
      <c r="Z18" s="77">
        <f t="shared" si="11"/>
        <v>4</v>
      </c>
      <c r="AA18" s="443"/>
    </row>
    <row r="19" spans="1:27" ht="15" customHeight="1">
      <c r="A19" s="110">
        <f t="shared" si="12"/>
        <v>13</v>
      </c>
      <c r="B19" s="431" t="s">
        <v>690</v>
      </c>
      <c r="C19" s="70">
        <v>31</v>
      </c>
      <c r="D19" s="70">
        <v>0</v>
      </c>
      <c r="E19" s="77">
        <f t="shared" si="0"/>
        <v>31</v>
      </c>
      <c r="F19" s="70">
        <v>0</v>
      </c>
      <c r="G19" s="70">
        <v>0</v>
      </c>
      <c r="H19" s="77">
        <f t="shared" si="1"/>
        <v>0</v>
      </c>
      <c r="I19" s="70">
        <v>2</v>
      </c>
      <c r="J19" s="70">
        <v>0</v>
      </c>
      <c r="K19" s="77">
        <f t="shared" si="2"/>
        <v>2</v>
      </c>
      <c r="L19" s="70">
        <v>0</v>
      </c>
      <c r="M19" s="70">
        <v>0</v>
      </c>
      <c r="N19" s="77">
        <f t="shared" si="3"/>
        <v>0</v>
      </c>
      <c r="O19" s="70">
        <f t="shared" si="4"/>
        <v>2</v>
      </c>
      <c r="P19" s="70">
        <f t="shared" si="5"/>
        <v>0</v>
      </c>
      <c r="Q19" s="77">
        <f t="shared" si="6"/>
        <v>2</v>
      </c>
      <c r="R19" s="70">
        <v>1</v>
      </c>
      <c r="S19" s="70">
        <v>0</v>
      </c>
      <c r="T19" s="77">
        <f t="shared" si="7"/>
        <v>1</v>
      </c>
      <c r="U19" s="70">
        <v>0</v>
      </c>
      <c r="V19" s="70">
        <v>0</v>
      </c>
      <c r="W19" s="77">
        <f t="shared" si="8"/>
        <v>0</v>
      </c>
      <c r="X19" s="70">
        <f t="shared" si="9"/>
        <v>1</v>
      </c>
      <c r="Y19" s="70">
        <f t="shared" si="10"/>
        <v>0</v>
      </c>
      <c r="Z19" s="77">
        <f t="shared" si="11"/>
        <v>1</v>
      </c>
      <c r="AA19" s="443"/>
    </row>
    <row r="20" spans="1:27" ht="15" customHeight="1">
      <c r="A20" s="110">
        <f t="shared" si="12"/>
        <v>14</v>
      </c>
      <c r="B20" s="431" t="s">
        <v>691</v>
      </c>
      <c r="C20" s="70">
        <v>449</v>
      </c>
      <c r="D20" s="70">
        <v>67</v>
      </c>
      <c r="E20" s="77">
        <f t="shared" si="0"/>
        <v>516</v>
      </c>
      <c r="F20" s="70">
        <v>1</v>
      </c>
      <c r="G20" s="70">
        <v>0</v>
      </c>
      <c r="H20" s="77">
        <f t="shared" si="1"/>
        <v>1</v>
      </c>
      <c r="I20" s="70">
        <v>12</v>
      </c>
      <c r="J20" s="70">
        <v>1</v>
      </c>
      <c r="K20" s="77">
        <f t="shared" si="2"/>
        <v>13</v>
      </c>
      <c r="L20" s="70">
        <v>1</v>
      </c>
      <c r="M20" s="70">
        <v>0</v>
      </c>
      <c r="N20" s="77">
        <f t="shared" si="3"/>
        <v>1</v>
      </c>
      <c r="O20" s="70">
        <f t="shared" si="4"/>
        <v>13</v>
      </c>
      <c r="P20" s="70">
        <f t="shared" si="5"/>
        <v>1</v>
      </c>
      <c r="Q20" s="77">
        <f t="shared" si="6"/>
        <v>14</v>
      </c>
      <c r="R20" s="70">
        <v>2</v>
      </c>
      <c r="S20" s="70">
        <v>0</v>
      </c>
      <c r="T20" s="77">
        <f t="shared" si="7"/>
        <v>2</v>
      </c>
      <c r="U20" s="70">
        <v>0</v>
      </c>
      <c r="V20" s="70">
        <v>0</v>
      </c>
      <c r="W20" s="77">
        <f t="shared" si="8"/>
        <v>0</v>
      </c>
      <c r="X20" s="70">
        <f t="shared" si="9"/>
        <v>2</v>
      </c>
      <c r="Y20" s="70">
        <f t="shared" si="10"/>
        <v>0</v>
      </c>
      <c r="Z20" s="77">
        <f t="shared" si="11"/>
        <v>2</v>
      </c>
      <c r="AA20" s="443"/>
    </row>
    <row r="21" spans="1:27" ht="15" customHeight="1">
      <c r="A21" s="110">
        <f t="shared" si="12"/>
        <v>15</v>
      </c>
      <c r="B21" s="431" t="s">
        <v>692</v>
      </c>
      <c r="C21" s="70">
        <v>110</v>
      </c>
      <c r="D21" s="70">
        <v>2</v>
      </c>
      <c r="E21" s="77">
        <f t="shared" si="0"/>
        <v>112</v>
      </c>
      <c r="F21" s="70">
        <v>0</v>
      </c>
      <c r="G21" s="70">
        <v>0</v>
      </c>
      <c r="H21" s="77">
        <f t="shared" si="1"/>
        <v>0</v>
      </c>
      <c r="I21" s="70">
        <v>4</v>
      </c>
      <c r="J21" s="70">
        <v>0</v>
      </c>
      <c r="K21" s="77">
        <f t="shared" si="2"/>
        <v>4</v>
      </c>
      <c r="L21" s="70">
        <v>0</v>
      </c>
      <c r="M21" s="70">
        <v>0</v>
      </c>
      <c r="N21" s="77">
        <f t="shared" si="3"/>
        <v>0</v>
      </c>
      <c r="O21" s="70">
        <f t="shared" si="4"/>
        <v>4</v>
      </c>
      <c r="P21" s="70">
        <f t="shared" si="5"/>
        <v>0</v>
      </c>
      <c r="Q21" s="77">
        <f t="shared" si="6"/>
        <v>4</v>
      </c>
      <c r="R21" s="70">
        <v>4</v>
      </c>
      <c r="S21" s="70">
        <v>0</v>
      </c>
      <c r="T21" s="77">
        <f t="shared" si="7"/>
        <v>4</v>
      </c>
      <c r="U21" s="70">
        <v>0</v>
      </c>
      <c r="V21" s="70">
        <v>0</v>
      </c>
      <c r="W21" s="77">
        <f t="shared" si="8"/>
        <v>0</v>
      </c>
      <c r="X21" s="70">
        <f t="shared" si="9"/>
        <v>4</v>
      </c>
      <c r="Y21" s="70">
        <f t="shared" si="10"/>
        <v>0</v>
      </c>
      <c r="Z21" s="77">
        <f t="shared" si="11"/>
        <v>4</v>
      </c>
      <c r="AA21" s="443"/>
    </row>
    <row r="22" spans="1:27" ht="15" customHeight="1">
      <c r="A22" s="110">
        <f t="shared" si="12"/>
        <v>16</v>
      </c>
      <c r="B22" s="431" t="s">
        <v>693</v>
      </c>
      <c r="C22" s="70">
        <v>8117</v>
      </c>
      <c r="D22" s="70">
        <v>1186</v>
      </c>
      <c r="E22" s="77">
        <f t="shared" si="0"/>
        <v>9303</v>
      </c>
      <c r="F22" s="70">
        <v>1</v>
      </c>
      <c r="G22" s="70">
        <v>0</v>
      </c>
      <c r="H22" s="77">
        <f t="shared" si="1"/>
        <v>1</v>
      </c>
      <c r="I22" s="70">
        <v>98</v>
      </c>
      <c r="J22" s="70">
        <v>9</v>
      </c>
      <c r="K22" s="77">
        <f t="shared" si="2"/>
        <v>107</v>
      </c>
      <c r="L22" s="70">
        <v>4</v>
      </c>
      <c r="M22" s="70">
        <v>0</v>
      </c>
      <c r="N22" s="77">
        <f t="shared" si="3"/>
        <v>4</v>
      </c>
      <c r="O22" s="70">
        <f t="shared" si="4"/>
        <v>102</v>
      </c>
      <c r="P22" s="70">
        <f t="shared" si="5"/>
        <v>9</v>
      </c>
      <c r="Q22" s="77">
        <f t="shared" si="6"/>
        <v>111</v>
      </c>
      <c r="R22" s="70">
        <v>30</v>
      </c>
      <c r="S22" s="70">
        <v>0</v>
      </c>
      <c r="T22" s="77">
        <f t="shared" si="7"/>
        <v>30</v>
      </c>
      <c r="U22" s="70">
        <v>0</v>
      </c>
      <c r="V22" s="70">
        <v>0</v>
      </c>
      <c r="W22" s="77">
        <f t="shared" si="8"/>
        <v>0</v>
      </c>
      <c r="X22" s="70">
        <f t="shared" si="9"/>
        <v>30</v>
      </c>
      <c r="Y22" s="70">
        <f t="shared" si="10"/>
        <v>0</v>
      </c>
      <c r="Z22" s="77">
        <f t="shared" si="11"/>
        <v>30</v>
      </c>
      <c r="AA22" s="443"/>
    </row>
    <row r="23" spans="1:27" ht="15" customHeight="1">
      <c r="A23" s="110">
        <f t="shared" si="12"/>
        <v>17</v>
      </c>
      <c r="B23" s="431" t="s">
        <v>694</v>
      </c>
      <c r="C23" s="70">
        <v>264</v>
      </c>
      <c r="D23" s="70">
        <v>21</v>
      </c>
      <c r="E23" s="77">
        <f t="shared" si="0"/>
        <v>285</v>
      </c>
      <c r="F23" s="70">
        <v>0</v>
      </c>
      <c r="G23" s="70">
        <v>0</v>
      </c>
      <c r="H23" s="77">
        <f t="shared" si="1"/>
        <v>0</v>
      </c>
      <c r="I23" s="70">
        <v>6</v>
      </c>
      <c r="J23" s="70">
        <v>0</v>
      </c>
      <c r="K23" s="77">
        <f t="shared" si="2"/>
        <v>6</v>
      </c>
      <c r="L23" s="70">
        <v>1</v>
      </c>
      <c r="M23" s="70">
        <v>0</v>
      </c>
      <c r="N23" s="77">
        <f t="shared" si="3"/>
        <v>1</v>
      </c>
      <c r="O23" s="70">
        <f t="shared" si="4"/>
        <v>7</v>
      </c>
      <c r="P23" s="70">
        <f t="shared" si="5"/>
        <v>0</v>
      </c>
      <c r="Q23" s="77">
        <f t="shared" si="6"/>
        <v>7</v>
      </c>
      <c r="R23" s="70">
        <v>0</v>
      </c>
      <c r="S23" s="70">
        <v>0</v>
      </c>
      <c r="T23" s="77">
        <f t="shared" si="7"/>
        <v>0</v>
      </c>
      <c r="U23" s="70">
        <v>0</v>
      </c>
      <c r="V23" s="70">
        <v>0</v>
      </c>
      <c r="W23" s="77">
        <f t="shared" si="8"/>
        <v>0</v>
      </c>
      <c r="X23" s="70">
        <f t="shared" si="9"/>
        <v>0</v>
      </c>
      <c r="Y23" s="70">
        <f t="shared" si="10"/>
        <v>0</v>
      </c>
      <c r="Z23" s="77">
        <f t="shared" si="11"/>
        <v>0</v>
      </c>
      <c r="AA23" s="443"/>
    </row>
    <row r="24" spans="1:27" ht="15" customHeight="1">
      <c r="A24" s="110">
        <f t="shared" si="12"/>
        <v>18</v>
      </c>
      <c r="B24" s="431" t="s">
        <v>695</v>
      </c>
      <c r="C24" s="70">
        <v>98</v>
      </c>
      <c r="D24" s="70">
        <v>5</v>
      </c>
      <c r="E24" s="77">
        <f t="shared" si="0"/>
        <v>103</v>
      </c>
      <c r="F24" s="70">
        <v>2</v>
      </c>
      <c r="G24" s="70">
        <v>0</v>
      </c>
      <c r="H24" s="77">
        <f t="shared" si="1"/>
        <v>2</v>
      </c>
      <c r="I24" s="70">
        <v>6</v>
      </c>
      <c r="J24" s="70">
        <v>0</v>
      </c>
      <c r="K24" s="77">
        <f t="shared" si="2"/>
        <v>6</v>
      </c>
      <c r="L24" s="70">
        <v>1</v>
      </c>
      <c r="M24" s="70">
        <v>0</v>
      </c>
      <c r="N24" s="77">
        <f t="shared" si="3"/>
        <v>1</v>
      </c>
      <c r="O24" s="70">
        <f t="shared" si="4"/>
        <v>7</v>
      </c>
      <c r="P24" s="70">
        <f t="shared" si="5"/>
        <v>0</v>
      </c>
      <c r="Q24" s="77">
        <f t="shared" si="6"/>
        <v>7</v>
      </c>
      <c r="R24" s="70">
        <v>3</v>
      </c>
      <c r="S24" s="70">
        <v>0</v>
      </c>
      <c r="T24" s="77">
        <f t="shared" si="7"/>
        <v>3</v>
      </c>
      <c r="U24" s="70">
        <v>0</v>
      </c>
      <c r="V24" s="70">
        <v>0</v>
      </c>
      <c r="W24" s="77">
        <f t="shared" si="8"/>
        <v>0</v>
      </c>
      <c r="X24" s="70">
        <f t="shared" si="9"/>
        <v>3</v>
      </c>
      <c r="Y24" s="70">
        <f t="shared" si="10"/>
        <v>0</v>
      </c>
      <c r="Z24" s="77">
        <f t="shared" si="11"/>
        <v>3</v>
      </c>
      <c r="AA24" s="443"/>
    </row>
    <row r="25" spans="1:27" ht="15" customHeight="1">
      <c r="A25" s="110">
        <f t="shared" si="12"/>
        <v>19</v>
      </c>
      <c r="B25" s="431" t="s">
        <v>696</v>
      </c>
      <c r="C25" s="70">
        <v>0</v>
      </c>
      <c r="D25" s="70">
        <v>0</v>
      </c>
      <c r="E25" s="77">
        <f t="shared" si="0"/>
        <v>0</v>
      </c>
      <c r="F25" s="70">
        <v>0</v>
      </c>
      <c r="G25" s="70">
        <v>0</v>
      </c>
      <c r="H25" s="77">
        <f t="shared" si="1"/>
        <v>0</v>
      </c>
      <c r="I25" s="70">
        <v>8</v>
      </c>
      <c r="J25" s="70">
        <v>0</v>
      </c>
      <c r="K25" s="77">
        <f t="shared" si="2"/>
        <v>8</v>
      </c>
      <c r="L25" s="70">
        <v>0</v>
      </c>
      <c r="M25" s="70">
        <v>0</v>
      </c>
      <c r="N25" s="77">
        <f t="shared" si="3"/>
        <v>0</v>
      </c>
      <c r="O25" s="70">
        <f t="shared" si="4"/>
        <v>8</v>
      </c>
      <c r="P25" s="70">
        <f t="shared" si="5"/>
        <v>0</v>
      </c>
      <c r="Q25" s="77">
        <f t="shared" si="6"/>
        <v>8</v>
      </c>
      <c r="R25" s="70">
        <v>5</v>
      </c>
      <c r="S25" s="70">
        <v>0</v>
      </c>
      <c r="T25" s="77">
        <f t="shared" si="7"/>
        <v>5</v>
      </c>
      <c r="U25" s="70">
        <v>0</v>
      </c>
      <c r="V25" s="70">
        <v>0</v>
      </c>
      <c r="W25" s="77">
        <f t="shared" si="8"/>
        <v>0</v>
      </c>
      <c r="X25" s="70">
        <f t="shared" si="9"/>
        <v>5</v>
      </c>
      <c r="Y25" s="70">
        <f t="shared" si="10"/>
        <v>0</v>
      </c>
      <c r="Z25" s="77">
        <f t="shared" si="11"/>
        <v>5</v>
      </c>
      <c r="AA25" s="443"/>
    </row>
    <row r="26" spans="1:27" ht="15" customHeight="1">
      <c r="A26" s="110">
        <f t="shared" si="12"/>
        <v>20</v>
      </c>
      <c r="B26" s="431" t="s">
        <v>697</v>
      </c>
      <c r="C26" s="70">
        <v>2276</v>
      </c>
      <c r="D26" s="70">
        <v>344</v>
      </c>
      <c r="E26" s="77">
        <f t="shared" si="0"/>
        <v>2620</v>
      </c>
      <c r="F26" s="70">
        <v>0</v>
      </c>
      <c r="G26" s="70">
        <v>1</v>
      </c>
      <c r="H26" s="77">
        <f t="shared" si="1"/>
        <v>1</v>
      </c>
      <c r="I26" s="70">
        <v>38</v>
      </c>
      <c r="J26" s="70">
        <v>1</v>
      </c>
      <c r="K26" s="77">
        <f t="shared" si="2"/>
        <v>39</v>
      </c>
      <c r="L26" s="70">
        <v>0</v>
      </c>
      <c r="M26" s="70">
        <v>0</v>
      </c>
      <c r="N26" s="77">
        <f t="shared" si="3"/>
        <v>0</v>
      </c>
      <c r="O26" s="70">
        <f t="shared" si="4"/>
        <v>38</v>
      </c>
      <c r="P26" s="70">
        <f t="shared" si="5"/>
        <v>1</v>
      </c>
      <c r="Q26" s="77">
        <f t="shared" si="6"/>
        <v>39</v>
      </c>
      <c r="R26" s="70">
        <v>10</v>
      </c>
      <c r="S26" s="70">
        <v>0</v>
      </c>
      <c r="T26" s="77">
        <f t="shared" si="7"/>
        <v>10</v>
      </c>
      <c r="U26" s="70">
        <v>0</v>
      </c>
      <c r="V26" s="70">
        <v>0</v>
      </c>
      <c r="W26" s="77">
        <f t="shared" si="8"/>
        <v>0</v>
      </c>
      <c r="X26" s="70">
        <f t="shared" si="9"/>
        <v>10</v>
      </c>
      <c r="Y26" s="70">
        <f t="shared" si="10"/>
        <v>0</v>
      </c>
      <c r="Z26" s="77">
        <f t="shared" si="11"/>
        <v>10</v>
      </c>
      <c r="AA26" s="443"/>
    </row>
    <row r="27" spans="1:27" ht="15" customHeight="1">
      <c r="A27" s="110">
        <f t="shared" si="12"/>
        <v>21</v>
      </c>
      <c r="B27" s="431" t="s">
        <v>698</v>
      </c>
      <c r="C27" s="70">
        <v>150</v>
      </c>
      <c r="D27" s="70">
        <v>4</v>
      </c>
      <c r="E27" s="77">
        <f t="shared" si="0"/>
        <v>154</v>
      </c>
      <c r="F27" s="70">
        <v>0</v>
      </c>
      <c r="G27" s="70">
        <v>0</v>
      </c>
      <c r="H27" s="77">
        <f t="shared" si="1"/>
        <v>0</v>
      </c>
      <c r="I27" s="70">
        <v>25</v>
      </c>
      <c r="J27" s="70">
        <v>0</v>
      </c>
      <c r="K27" s="77">
        <f t="shared" si="2"/>
        <v>25</v>
      </c>
      <c r="L27" s="70">
        <v>0</v>
      </c>
      <c r="M27" s="70">
        <v>0</v>
      </c>
      <c r="N27" s="77">
        <f t="shared" si="3"/>
        <v>0</v>
      </c>
      <c r="O27" s="70">
        <f t="shared" si="4"/>
        <v>25</v>
      </c>
      <c r="P27" s="70">
        <f t="shared" si="5"/>
        <v>0</v>
      </c>
      <c r="Q27" s="77">
        <f t="shared" si="6"/>
        <v>25</v>
      </c>
      <c r="R27" s="70">
        <v>8</v>
      </c>
      <c r="S27" s="70">
        <v>0</v>
      </c>
      <c r="T27" s="77">
        <f t="shared" si="7"/>
        <v>8</v>
      </c>
      <c r="U27" s="70">
        <v>0</v>
      </c>
      <c r="V27" s="70">
        <v>0</v>
      </c>
      <c r="W27" s="77">
        <f t="shared" si="8"/>
        <v>0</v>
      </c>
      <c r="X27" s="70">
        <f t="shared" si="9"/>
        <v>8</v>
      </c>
      <c r="Y27" s="70">
        <f t="shared" si="10"/>
        <v>0</v>
      </c>
      <c r="Z27" s="77">
        <f t="shared" si="11"/>
        <v>8</v>
      </c>
      <c r="AA27" s="443"/>
    </row>
    <row r="28" spans="1:27" ht="15" customHeight="1">
      <c r="A28" s="110">
        <f t="shared" si="12"/>
        <v>22</v>
      </c>
      <c r="B28" s="431" t="s">
        <v>699</v>
      </c>
      <c r="C28" s="70">
        <v>159</v>
      </c>
      <c r="D28" s="70">
        <v>66</v>
      </c>
      <c r="E28" s="77">
        <f t="shared" si="0"/>
        <v>225</v>
      </c>
      <c r="F28" s="70">
        <v>1</v>
      </c>
      <c r="G28" s="70">
        <v>1</v>
      </c>
      <c r="H28" s="77">
        <f t="shared" si="1"/>
        <v>2</v>
      </c>
      <c r="I28" s="70">
        <v>5</v>
      </c>
      <c r="J28" s="70">
        <v>1</v>
      </c>
      <c r="K28" s="77">
        <f t="shared" si="2"/>
        <v>6</v>
      </c>
      <c r="L28" s="70">
        <v>0</v>
      </c>
      <c r="M28" s="70">
        <v>0</v>
      </c>
      <c r="N28" s="77">
        <f t="shared" si="3"/>
        <v>0</v>
      </c>
      <c r="O28" s="70">
        <f t="shared" si="4"/>
        <v>5</v>
      </c>
      <c r="P28" s="70">
        <f t="shared" si="5"/>
        <v>1</v>
      </c>
      <c r="Q28" s="77">
        <f t="shared" si="6"/>
        <v>6</v>
      </c>
      <c r="R28" s="70">
        <v>0</v>
      </c>
      <c r="S28" s="70">
        <v>0</v>
      </c>
      <c r="T28" s="77">
        <f t="shared" si="7"/>
        <v>0</v>
      </c>
      <c r="U28" s="70">
        <v>0</v>
      </c>
      <c r="V28" s="70">
        <v>0</v>
      </c>
      <c r="W28" s="77">
        <f t="shared" si="8"/>
        <v>0</v>
      </c>
      <c r="X28" s="70">
        <f t="shared" si="9"/>
        <v>0</v>
      </c>
      <c r="Y28" s="70">
        <f t="shared" si="10"/>
        <v>0</v>
      </c>
      <c r="Z28" s="77">
        <f t="shared" si="11"/>
        <v>0</v>
      </c>
      <c r="AA28" s="443"/>
    </row>
    <row r="29" spans="1:27" ht="15" customHeight="1">
      <c r="A29" s="110">
        <f t="shared" si="12"/>
        <v>23</v>
      </c>
      <c r="B29" s="431" t="s">
        <v>700</v>
      </c>
      <c r="C29" s="70">
        <v>505</v>
      </c>
      <c r="D29" s="70">
        <v>5</v>
      </c>
      <c r="E29" s="77">
        <f t="shared" si="0"/>
        <v>510</v>
      </c>
      <c r="F29" s="70">
        <v>0</v>
      </c>
      <c r="G29" s="70">
        <v>0</v>
      </c>
      <c r="H29" s="77">
        <f t="shared" si="1"/>
        <v>0</v>
      </c>
      <c r="I29" s="70">
        <v>9</v>
      </c>
      <c r="J29" s="70">
        <v>0</v>
      </c>
      <c r="K29" s="77">
        <f t="shared" si="2"/>
        <v>9</v>
      </c>
      <c r="L29" s="70">
        <v>0</v>
      </c>
      <c r="M29" s="70">
        <v>0</v>
      </c>
      <c r="N29" s="77">
        <f t="shared" si="3"/>
        <v>0</v>
      </c>
      <c r="O29" s="70">
        <f t="shared" si="4"/>
        <v>9</v>
      </c>
      <c r="P29" s="70">
        <f t="shared" si="5"/>
        <v>0</v>
      </c>
      <c r="Q29" s="77">
        <f t="shared" si="6"/>
        <v>9</v>
      </c>
      <c r="R29" s="70">
        <v>12</v>
      </c>
      <c r="S29" s="70">
        <v>0</v>
      </c>
      <c r="T29" s="77">
        <f t="shared" si="7"/>
        <v>12</v>
      </c>
      <c r="U29" s="70">
        <v>0</v>
      </c>
      <c r="V29" s="70">
        <v>0</v>
      </c>
      <c r="W29" s="77">
        <f t="shared" si="8"/>
        <v>0</v>
      </c>
      <c r="X29" s="70">
        <f t="shared" si="9"/>
        <v>12</v>
      </c>
      <c r="Y29" s="70">
        <f t="shared" si="10"/>
        <v>0</v>
      </c>
      <c r="Z29" s="77">
        <f t="shared" si="11"/>
        <v>12</v>
      </c>
      <c r="AA29" s="443"/>
    </row>
    <row r="30" spans="1:27" ht="15" customHeight="1">
      <c r="A30" s="110">
        <f t="shared" si="12"/>
        <v>24</v>
      </c>
      <c r="B30" s="431" t="s">
        <v>701</v>
      </c>
      <c r="C30" s="70">
        <v>66</v>
      </c>
      <c r="D30" s="70">
        <v>2</v>
      </c>
      <c r="E30" s="77">
        <f t="shared" si="0"/>
        <v>68</v>
      </c>
      <c r="F30" s="70">
        <v>0</v>
      </c>
      <c r="G30" s="70">
        <v>0</v>
      </c>
      <c r="H30" s="77">
        <f t="shared" si="1"/>
        <v>0</v>
      </c>
      <c r="I30" s="70">
        <v>3</v>
      </c>
      <c r="J30" s="70">
        <v>2</v>
      </c>
      <c r="K30" s="77">
        <f t="shared" si="2"/>
        <v>5</v>
      </c>
      <c r="L30" s="70">
        <v>0</v>
      </c>
      <c r="M30" s="70">
        <v>0</v>
      </c>
      <c r="N30" s="77">
        <f t="shared" si="3"/>
        <v>0</v>
      </c>
      <c r="O30" s="70">
        <f t="shared" si="4"/>
        <v>3</v>
      </c>
      <c r="P30" s="70">
        <f t="shared" si="5"/>
        <v>2</v>
      </c>
      <c r="Q30" s="77">
        <f t="shared" si="6"/>
        <v>5</v>
      </c>
      <c r="R30" s="70">
        <v>5</v>
      </c>
      <c r="S30" s="70">
        <v>0</v>
      </c>
      <c r="T30" s="77">
        <f t="shared" si="7"/>
        <v>5</v>
      </c>
      <c r="U30" s="70">
        <v>0</v>
      </c>
      <c r="V30" s="70">
        <v>0</v>
      </c>
      <c r="W30" s="77">
        <f t="shared" si="8"/>
        <v>0</v>
      </c>
      <c r="X30" s="70">
        <f t="shared" si="9"/>
        <v>5</v>
      </c>
      <c r="Y30" s="70">
        <f t="shared" si="10"/>
        <v>0</v>
      </c>
      <c r="Z30" s="77">
        <f t="shared" si="11"/>
        <v>5</v>
      </c>
      <c r="AA30" s="443"/>
    </row>
    <row r="31" spans="1:27" ht="15" customHeight="1">
      <c r="A31" s="110">
        <f t="shared" si="12"/>
        <v>25</v>
      </c>
      <c r="B31" s="431" t="s">
        <v>702</v>
      </c>
      <c r="C31" s="70">
        <v>386</v>
      </c>
      <c r="D31" s="70">
        <v>15</v>
      </c>
      <c r="E31" s="77">
        <f t="shared" si="0"/>
        <v>401</v>
      </c>
      <c r="F31" s="70">
        <v>4</v>
      </c>
      <c r="G31" s="70">
        <v>2</v>
      </c>
      <c r="H31" s="77">
        <f t="shared" si="1"/>
        <v>6</v>
      </c>
      <c r="I31" s="70">
        <v>12</v>
      </c>
      <c r="J31" s="70">
        <v>0</v>
      </c>
      <c r="K31" s="77">
        <f t="shared" si="2"/>
        <v>12</v>
      </c>
      <c r="L31" s="70">
        <v>0</v>
      </c>
      <c r="M31" s="70">
        <v>0</v>
      </c>
      <c r="N31" s="77">
        <f t="shared" si="3"/>
        <v>0</v>
      </c>
      <c r="O31" s="70">
        <f t="shared" si="4"/>
        <v>12</v>
      </c>
      <c r="P31" s="70">
        <f t="shared" si="5"/>
        <v>0</v>
      </c>
      <c r="Q31" s="77">
        <f t="shared" si="6"/>
        <v>12</v>
      </c>
      <c r="R31" s="70">
        <v>16</v>
      </c>
      <c r="S31" s="70">
        <v>0</v>
      </c>
      <c r="T31" s="77">
        <f t="shared" si="7"/>
        <v>16</v>
      </c>
      <c r="U31" s="70">
        <v>0</v>
      </c>
      <c r="V31" s="70">
        <v>0</v>
      </c>
      <c r="W31" s="77">
        <f t="shared" si="8"/>
        <v>0</v>
      </c>
      <c r="X31" s="70">
        <f t="shared" si="9"/>
        <v>16</v>
      </c>
      <c r="Y31" s="70">
        <f t="shared" si="10"/>
        <v>0</v>
      </c>
      <c r="Z31" s="77">
        <f t="shared" si="11"/>
        <v>16</v>
      </c>
      <c r="AA31" s="443"/>
    </row>
    <row r="32" spans="1:27" ht="15" customHeight="1">
      <c r="A32" s="110">
        <f t="shared" si="12"/>
        <v>26</v>
      </c>
      <c r="B32" s="431" t="s">
        <v>703</v>
      </c>
      <c r="C32" s="70">
        <v>806</v>
      </c>
      <c r="D32" s="70">
        <v>75</v>
      </c>
      <c r="E32" s="77">
        <f t="shared" si="0"/>
        <v>881</v>
      </c>
      <c r="F32" s="70">
        <v>0</v>
      </c>
      <c r="G32" s="70">
        <v>0</v>
      </c>
      <c r="H32" s="77">
        <f t="shared" si="1"/>
        <v>0</v>
      </c>
      <c r="I32" s="70">
        <v>21</v>
      </c>
      <c r="J32" s="70">
        <v>1</v>
      </c>
      <c r="K32" s="77">
        <f t="shared" si="2"/>
        <v>22</v>
      </c>
      <c r="L32" s="70">
        <v>1</v>
      </c>
      <c r="M32" s="70">
        <v>0</v>
      </c>
      <c r="N32" s="77">
        <f t="shared" si="3"/>
        <v>1</v>
      </c>
      <c r="O32" s="70">
        <f t="shared" si="4"/>
        <v>22</v>
      </c>
      <c r="P32" s="70">
        <f t="shared" si="5"/>
        <v>1</v>
      </c>
      <c r="Q32" s="77">
        <f t="shared" si="6"/>
        <v>23</v>
      </c>
      <c r="R32" s="70">
        <v>9</v>
      </c>
      <c r="S32" s="70">
        <v>1</v>
      </c>
      <c r="T32" s="77">
        <f t="shared" si="7"/>
        <v>10</v>
      </c>
      <c r="U32" s="70">
        <v>0</v>
      </c>
      <c r="V32" s="70">
        <v>0</v>
      </c>
      <c r="W32" s="77">
        <f t="shared" si="8"/>
        <v>0</v>
      </c>
      <c r="X32" s="70">
        <f t="shared" si="9"/>
        <v>9</v>
      </c>
      <c r="Y32" s="70">
        <f t="shared" si="10"/>
        <v>1</v>
      </c>
      <c r="Z32" s="77">
        <f t="shared" si="11"/>
        <v>10</v>
      </c>
      <c r="AA32" s="443"/>
    </row>
    <row r="33" spans="1:27" ht="15" customHeight="1">
      <c r="A33" s="110">
        <f t="shared" si="12"/>
        <v>27</v>
      </c>
      <c r="B33" s="431" t="s">
        <v>704</v>
      </c>
      <c r="C33" s="70">
        <v>948</v>
      </c>
      <c r="D33" s="70">
        <v>16</v>
      </c>
      <c r="E33" s="77">
        <f t="shared" si="0"/>
        <v>964</v>
      </c>
      <c r="F33" s="70">
        <v>0</v>
      </c>
      <c r="G33" s="70">
        <v>0</v>
      </c>
      <c r="H33" s="77">
        <f t="shared" si="1"/>
        <v>0</v>
      </c>
      <c r="I33" s="70">
        <v>58</v>
      </c>
      <c r="J33" s="70">
        <v>1</v>
      </c>
      <c r="K33" s="77">
        <f t="shared" si="2"/>
        <v>59</v>
      </c>
      <c r="L33" s="70">
        <v>0</v>
      </c>
      <c r="M33" s="70">
        <v>0</v>
      </c>
      <c r="N33" s="77">
        <f t="shared" si="3"/>
        <v>0</v>
      </c>
      <c r="O33" s="70">
        <f t="shared" si="4"/>
        <v>58</v>
      </c>
      <c r="P33" s="70">
        <f t="shared" si="5"/>
        <v>1</v>
      </c>
      <c r="Q33" s="77">
        <f t="shared" si="6"/>
        <v>59</v>
      </c>
      <c r="R33" s="70">
        <v>25</v>
      </c>
      <c r="S33" s="70">
        <v>0</v>
      </c>
      <c r="T33" s="77">
        <f t="shared" si="7"/>
        <v>25</v>
      </c>
      <c r="U33" s="70">
        <v>0</v>
      </c>
      <c r="V33" s="70">
        <v>0</v>
      </c>
      <c r="W33" s="77">
        <f t="shared" si="8"/>
        <v>0</v>
      </c>
      <c r="X33" s="70">
        <f t="shared" si="9"/>
        <v>25</v>
      </c>
      <c r="Y33" s="70">
        <f t="shared" si="10"/>
        <v>0</v>
      </c>
      <c r="Z33" s="77">
        <f t="shared" si="11"/>
        <v>25</v>
      </c>
      <c r="AA33" s="443"/>
    </row>
    <row r="34" spans="1:27" ht="15" customHeight="1">
      <c r="A34" s="110">
        <f t="shared" si="12"/>
        <v>28</v>
      </c>
      <c r="B34" s="431" t="s">
        <v>705</v>
      </c>
      <c r="C34" s="70">
        <v>88</v>
      </c>
      <c r="D34" s="70">
        <v>2</v>
      </c>
      <c r="E34" s="77">
        <f t="shared" si="0"/>
        <v>90</v>
      </c>
      <c r="F34" s="70">
        <v>1</v>
      </c>
      <c r="G34" s="70">
        <v>0</v>
      </c>
      <c r="H34" s="77">
        <f t="shared" si="1"/>
        <v>1</v>
      </c>
      <c r="I34" s="70">
        <v>5</v>
      </c>
      <c r="J34" s="70">
        <v>0</v>
      </c>
      <c r="K34" s="77">
        <f t="shared" si="2"/>
        <v>5</v>
      </c>
      <c r="L34" s="70">
        <v>1</v>
      </c>
      <c r="M34" s="70">
        <v>0</v>
      </c>
      <c r="N34" s="77">
        <f t="shared" si="3"/>
        <v>1</v>
      </c>
      <c r="O34" s="70">
        <f t="shared" si="4"/>
        <v>6</v>
      </c>
      <c r="P34" s="70">
        <f t="shared" si="5"/>
        <v>0</v>
      </c>
      <c r="Q34" s="77">
        <f t="shared" si="6"/>
        <v>6</v>
      </c>
      <c r="R34" s="70">
        <v>4</v>
      </c>
      <c r="S34" s="70">
        <v>0</v>
      </c>
      <c r="T34" s="77">
        <f t="shared" si="7"/>
        <v>4</v>
      </c>
      <c r="U34" s="70">
        <v>0</v>
      </c>
      <c r="V34" s="70">
        <v>0</v>
      </c>
      <c r="W34" s="77">
        <f t="shared" si="8"/>
        <v>0</v>
      </c>
      <c r="X34" s="70">
        <f t="shared" si="9"/>
        <v>4</v>
      </c>
      <c r="Y34" s="70">
        <f t="shared" si="10"/>
        <v>0</v>
      </c>
      <c r="Z34" s="77">
        <f t="shared" si="11"/>
        <v>4</v>
      </c>
      <c r="AA34" s="443"/>
    </row>
    <row r="35" spans="1:27" ht="15" customHeight="1">
      <c r="A35" s="110">
        <f t="shared" si="12"/>
        <v>29</v>
      </c>
      <c r="B35" s="431" t="s">
        <v>706</v>
      </c>
      <c r="C35" s="70">
        <v>46</v>
      </c>
      <c r="D35" s="70">
        <v>1</v>
      </c>
      <c r="E35" s="77">
        <f t="shared" si="0"/>
        <v>47</v>
      </c>
      <c r="F35" s="70">
        <v>0</v>
      </c>
      <c r="G35" s="70">
        <v>0</v>
      </c>
      <c r="H35" s="77">
        <f t="shared" si="1"/>
        <v>0</v>
      </c>
      <c r="I35" s="70">
        <v>5</v>
      </c>
      <c r="J35" s="70">
        <v>0</v>
      </c>
      <c r="K35" s="77">
        <f t="shared" si="2"/>
        <v>5</v>
      </c>
      <c r="L35" s="70">
        <v>1</v>
      </c>
      <c r="M35" s="70">
        <v>0</v>
      </c>
      <c r="N35" s="77">
        <f t="shared" si="3"/>
        <v>1</v>
      </c>
      <c r="O35" s="70">
        <f t="shared" si="4"/>
        <v>6</v>
      </c>
      <c r="P35" s="70">
        <f t="shared" si="5"/>
        <v>0</v>
      </c>
      <c r="Q35" s="77">
        <f t="shared" si="6"/>
        <v>6</v>
      </c>
      <c r="R35" s="70">
        <v>2</v>
      </c>
      <c r="S35" s="70">
        <v>0</v>
      </c>
      <c r="T35" s="77">
        <f t="shared" si="7"/>
        <v>2</v>
      </c>
      <c r="U35" s="70">
        <v>0</v>
      </c>
      <c r="V35" s="70">
        <v>0</v>
      </c>
      <c r="W35" s="77">
        <f t="shared" si="8"/>
        <v>0</v>
      </c>
      <c r="X35" s="70">
        <f t="shared" si="9"/>
        <v>2</v>
      </c>
      <c r="Y35" s="70">
        <f t="shared" si="10"/>
        <v>0</v>
      </c>
      <c r="Z35" s="77">
        <f t="shared" si="11"/>
        <v>2</v>
      </c>
      <c r="AA35" s="443"/>
    </row>
    <row r="36" spans="1:27" ht="15" customHeight="1">
      <c r="A36" s="110">
        <f t="shared" si="12"/>
        <v>30</v>
      </c>
      <c r="B36" s="431" t="s">
        <v>707</v>
      </c>
      <c r="C36" s="70">
        <v>0</v>
      </c>
      <c r="D36" s="70">
        <v>0</v>
      </c>
      <c r="E36" s="77">
        <f t="shared" si="0"/>
        <v>0</v>
      </c>
      <c r="F36" s="70">
        <v>0</v>
      </c>
      <c r="G36" s="70">
        <v>0</v>
      </c>
      <c r="H36" s="77">
        <f t="shared" si="1"/>
        <v>0</v>
      </c>
      <c r="I36" s="70">
        <v>2</v>
      </c>
      <c r="J36" s="70">
        <v>0</v>
      </c>
      <c r="K36" s="77">
        <f t="shared" si="2"/>
        <v>2</v>
      </c>
      <c r="L36" s="70">
        <v>0</v>
      </c>
      <c r="M36" s="70">
        <v>0</v>
      </c>
      <c r="N36" s="77">
        <f t="shared" si="3"/>
        <v>0</v>
      </c>
      <c r="O36" s="70">
        <f t="shared" si="4"/>
        <v>2</v>
      </c>
      <c r="P36" s="70">
        <f t="shared" si="5"/>
        <v>0</v>
      </c>
      <c r="Q36" s="77">
        <f t="shared" si="6"/>
        <v>2</v>
      </c>
      <c r="R36" s="70">
        <v>3</v>
      </c>
      <c r="S36" s="70">
        <v>0</v>
      </c>
      <c r="T36" s="77">
        <f t="shared" si="7"/>
        <v>3</v>
      </c>
      <c r="U36" s="70">
        <v>0</v>
      </c>
      <c r="V36" s="70">
        <v>0</v>
      </c>
      <c r="W36" s="77">
        <f t="shared" si="8"/>
        <v>0</v>
      </c>
      <c r="X36" s="70">
        <f t="shared" si="9"/>
        <v>3</v>
      </c>
      <c r="Y36" s="70">
        <f t="shared" si="10"/>
        <v>0</v>
      </c>
      <c r="Z36" s="77">
        <f t="shared" si="11"/>
        <v>3</v>
      </c>
      <c r="AA36" s="443"/>
    </row>
    <row r="37" spans="1:27" ht="15" customHeight="1">
      <c r="A37" s="110">
        <f t="shared" si="12"/>
        <v>31</v>
      </c>
      <c r="B37" s="431" t="s">
        <v>708</v>
      </c>
      <c r="C37" s="70">
        <v>603</v>
      </c>
      <c r="D37" s="70">
        <v>2</v>
      </c>
      <c r="E37" s="77">
        <f t="shared" si="0"/>
        <v>605</v>
      </c>
      <c r="F37" s="70">
        <v>0</v>
      </c>
      <c r="G37" s="70">
        <v>0</v>
      </c>
      <c r="H37" s="77">
        <f t="shared" si="1"/>
        <v>0</v>
      </c>
      <c r="I37" s="70">
        <v>34</v>
      </c>
      <c r="J37" s="70">
        <v>1</v>
      </c>
      <c r="K37" s="77">
        <f t="shared" si="2"/>
        <v>35</v>
      </c>
      <c r="L37" s="70">
        <v>0</v>
      </c>
      <c r="M37" s="70">
        <v>0</v>
      </c>
      <c r="N37" s="77">
        <f t="shared" si="3"/>
        <v>0</v>
      </c>
      <c r="O37" s="70">
        <f t="shared" si="4"/>
        <v>34</v>
      </c>
      <c r="P37" s="70">
        <f t="shared" si="5"/>
        <v>1</v>
      </c>
      <c r="Q37" s="77">
        <f t="shared" si="6"/>
        <v>35</v>
      </c>
      <c r="R37" s="70">
        <v>18</v>
      </c>
      <c r="S37" s="70">
        <v>0</v>
      </c>
      <c r="T37" s="77">
        <f t="shared" si="7"/>
        <v>18</v>
      </c>
      <c r="U37" s="70">
        <v>0</v>
      </c>
      <c r="V37" s="70">
        <v>0</v>
      </c>
      <c r="W37" s="77">
        <f t="shared" si="8"/>
        <v>0</v>
      </c>
      <c r="X37" s="70">
        <f t="shared" si="9"/>
        <v>18</v>
      </c>
      <c r="Y37" s="70">
        <f t="shared" si="10"/>
        <v>0</v>
      </c>
      <c r="Z37" s="77">
        <f t="shared" si="11"/>
        <v>18</v>
      </c>
      <c r="AA37" s="443"/>
    </row>
    <row r="38" spans="1:27" ht="15" customHeight="1">
      <c r="A38" s="110">
        <f t="shared" si="12"/>
        <v>32</v>
      </c>
      <c r="B38" s="431" t="s">
        <v>709</v>
      </c>
      <c r="C38" s="70">
        <v>146</v>
      </c>
      <c r="D38" s="70">
        <v>18</v>
      </c>
      <c r="E38" s="77">
        <f t="shared" si="0"/>
        <v>164</v>
      </c>
      <c r="F38" s="70">
        <v>0</v>
      </c>
      <c r="G38" s="70">
        <v>0</v>
      </c>
      <c r="H38" s="77">
        <f t="shared" si="1"/>
        <v>0</v>
      </c>
      <c r="I38" s="70">
        <v>6</v>
      </c>
      <c r="J38" s="70">
        <v>0</v>
      </c>
      <c r="K38" s="77">
        <f t="shared" si="2"/>
        <v>6</v>
      </c>
      <c r="L38" s="70">
        <v>0</v>
      </c>
      <c r="M38" s="70">
        <v>0</v>
      </c>
      <c r="N38" s="77">
        <f t="shared" si="3"/>
        <v>0</v>
      </c>
      <c r="O38" s="70">
        <f t="shared" si="4"/>
        <v>6</v>
      </c>
      <c r="P38" s="70">
        <f t="shared" si="5"/>
        <v>0</v>
      </c>
      <c r="Q38" s="77">
        <f t="shared" si="6"/>
        <v>6</v>
      </c>
      <c r="R38" s="70">
        <v>4</v>
      </c>
      <c r="S38" s="70">
        <v>0</v>
      </c>
      <c r="T38" s="77">
        <f t="shared" si="7"/>
        <v>4</v>
      </c>
      <c r="U38" s="70">
        <v>0</v>
      </c>
      <c r="V38" s="70">
        <v>0</v>
      </c>
      <c r="W38" s="77">
        <f t="shared" si="8"/>
        <v>0</v>
      </c>
      <c r="X38" s="70">
        <f t="shared" si="9"/>
        <v>4</v>
      </c>
      <c r="Y38" s="70">
        <f t="shared" si="10"/>
        <v>0</v>
      </c>
      <c r="Z38" s="77">
        <f t="shared" si="11"/>
        <v>4</v>
      </c>
      <c r="AA38" s="443"/>
    </row>
    <row r="39" spans="1:27" ht="15" customHeight="1">
      <c r="A39" s="110">
        <f t="shared" si="12"/>
        <v>33</v>
      </c>
      <c r="B39" s="431" t="s">
        <v>710</v>
      </c>
      <c r="C39" s="70">
        <v>496</v>
      </c>
      <c r="D39" s="70">
        <v>14</v>
      </c>
      <c r="E39" s="77">
        <f t="shared" si="0"/>
        <v>510</v>
      </c>
      <c r="F39" s="70">
        <v>2</v>
      </c>
      <c r="G39" s="70">
        <v>0</v>
      </c>
      <c r="H39" s="77">
        <f t="shared" si="1"/>
        <v>2</v>
      </c>
      <c r="I39" s="70">
        <v>28</v>
      </c>
      <c r="J39" s="70">
        <v>1</v>
      </c>
      <c r="K39" s="77">
        <f t="shared" si="2"/>
        <v>29</v>
      </c>
      <c r="L39" s="70">
        <v>0</v>
      </c>
      <c r="M39" s="70">
        <v>0</v>
      </c>
      <c r="N39" s="77">
        <f t="shared" si="3"/>
        <v>0</v>
      </c>
      <c r="O39" s="70">
        <f t="shared" si="4"/>
        <v>28</v>
      </c>
      <c r="P39" s="70">
        <f t="shared" si="5"/>
        <v>1</v>
      </c>
      <c r="Q39" s="77">
        <f t="shared" si="6"/>
        <v>29</v>
      </c>
      <c r="R39" s="70">
        <v>13</v>
      </c>
      <c r="S39" s="70">
        <v>0</v>
      </c>
      <c r="T39" s="77">
        <f t="shared" si="7"/>
        <v>13</v>
      </c>
      <c r="U39" s="70">
        <v>0</v>
      </c>
      <c r="V39" s="70">
        <v>0</v>
      </c>
      <c r="W39" s="77">
        <f t="shared" si="8"/>
        <v>0</v>
      </c>
      <c r="X39" s="70">
        <f t="shared" si="9"/>
        <v>13</v>
      </c>
      <c r="Y39" s="70">
        <f t="shared" si="10"/>
        <v>0</v>
      </c>
      <c r="Z39" s="77">
        <f t="shared" si="11"/>
        <v>13</v>
      </c>
      <c r="AA39" s="443"/>
    </row>
    <row r="40" spans="1:27" ht="15" customHeight="1">
      <c r="A40" s="110">
        <f t="shared" si="12"/>
        <v>34</v>
      </c>
      <c r="B40" s="431" t="s">
        <v>711</v>
      </c>
      <c r="C40" s="70">
        <v>8570</v>
      </c>
      <c r="D40" s="70">
        <v>880</v>
      </c>
      <c r="E40" s="77">
        <f t="shared" si="0"/>
        <v>9450</v>
      </c>
      <c r="F40" s="70">
        <v>20</v>
      </c>
      <c r="G40" s="70">
        <v>1</v>
      </c>
      <c r="H40" s="77">
        <f t="shared" si="1"/>
        <v>21</v>
      </c>
      <c r="I40" s="70">
        <v>383</v>
      </c>
      <c r="J40" s="70">
        <v>13</v>
      </c>
      <c r="K40" s="77">
        <f t="shared" si="2"/>
        <v>396</v>
      </c>
      <c r="L40" s="70">
        <v>17</v>
      </c>
      <c r="M40" s="70">
        <v>0</v>
      </c>
      <c r="N40" s="77">
        <f t="shared" si="3"/>
        <v>17</v>
      </c>
      <c r="O40" s="70">
        <f t="shared" si="4"/>
        <v>400</v>
      </c>
      <c r="P40" s="70">
        <f t="shared" si="5"/>
        <v>13</v>
      </c>
      <c r="Q40" s="77">
        <f t="shared" si="6"/>
        <v>413</v>
      </c>
      <c r="R40" s="70">
        <v>145</v>
      </c>
      <c r="S40" s="70">
        <v>2</v>
      </c>
      <c r="T40" s="77">
        <f t="shared" si="7"/>
        <v>147</v>
      </c>
      <c r="U40" s="70">
        <v>0</v>
      </c>
      <c r="V40" s="70">
        <v>0</v>
      </c>
      <c r="W40" s="77">
        <f t="shared" si="8"/>
        <v>0</v>
      </c>
      <c r="X40" s="70">
        <f t="shared" si="9"/>
        <v>145</v>
      </c>
      <c r="Y40" s="70">
        <f t="shared" si="10"/>
        <v>2</v>
      </c>
      <c r="Z40" s="77">
        <f t="shared" si="11"/>
        <v>147</v>
      </c>
      <c r="AA40" s="443"/>
    </row>
    <row r="41" spans="1:27" ht="15" customHeight="1">
      <c r="A41" s="110">
        <f t="shared" si="12"/>
        <v>35</v>
      </c>
      <c r="B41" s="431" t="s">
        <v>712</v>
      </c>
      <c r="C41" s="70">
        <v>7074</v>
      </c>
      <c r="D41" s="70">
        <v>522</v>
      </c>
      <c r="E41" s="77">
        <f t="shared" si="0"/>
        <v>7596</v>
      </c>
      <c r="F41" s="70">
        <v>19</v>
      </c>
      <c r="G41" s="70">
        <v>1</v>
      </c>
      <c r="H41" s="77">
        <f t="shared" si="1"/>
        <v>20</v>
      </c>
      <c r="I41" s="70">
        <v>94</v>
      </c>
      <c r="J41" s="70">
        <v>4</v>
      </c>
      <c r="K41" s="77">
        <f t="shared" si="2"/>
        <v>98</v>
      </c>
      <c r="L41" s="70">
        <v>8</v>
      </c>
      <c r="M41" s="70">
        <v>0</v>
      </c>
      <c r="N41" s="77">
        <f t="shared" si="3"/>
        <v>8</v>
      </c>
      <c r="O41" s="70">
        <f t="shared" si="4"/>
        <v>102</v>
      </c>
      <c r="P41" s="70">
        <f t="shared" si="5"/>
        <v>4</v>
      </c>
      <c r="Q41" s="77">
        <f t="shared" si="6"/>
        <v>106</v>
      </c>
      <c r="R41" s="70">
        <v>41</v>
      </c>
      <c r="S41" s="70">
        <v>1</v>
      </c>
      <c r="T41" s="77">
        <f t="shared" si="7"/>
        <v>42</v>
      </c>
      <c r="U41" s="70">
        <v>0</v>
      </c>
      <c r="V41" s="70">
        <v>0</v>
      </c>
      <c r="W41" s="77">
        <f t="shared" si="8"/>
        <v>0</v>
      </c>
      <c r="X41" s="70">
        <f t="shared" si="9"/>
        <v>41</v>
      </c>
      <c r="Y41" s="70">
        <f t="shared" si="10"/>
        <v>1</v>
      </c>
      <c r="Z41" s="77">
        <f t="shared" si="11"/>
        <v>42</v>
      </c>
      <c r="AA41" s="443"/>
    </row>
    <row r="42" spans="1:27" ht="15" customHeight="1">
      <c r="A42" s="110">
        <f t="shared" si="12"/>
        <v>36</v>
      </c>
      <c r="B42" s="431" t="s">
        <v>713</v>
      </c>
      <c r="C42" s="70">
        <v>17</v>
      </c>
      <c r="D42" s="70">
        <v>0</v>
      </c>
      <c r="E42" s="77">
        <f t="shared" si="0"/>
        <v>17</v>
      </c>
      <c r="F42" s="70">
        <v>0</v>
      </c>
      <c r="G42" s="70">
        <v>0</v>
      </c>
      <c r="H42" s="77">
        <f t="shared" si="1"/>
        <v>0</v>
      </c>
      <c r="I42" s="70">
        <v>0</v>
      </c>
      <c r="J42" s="70">
        <v>0</v>
      </c>
      <c r="K42" s="77">
        <f t="shared" si="2"/>
        <v>0</v>
      </c>
      <c r="L42" s="70">
        <v>0</v>
      </c>
      <c r="M42" s="70">
        <v>0</v>
      </c>
      <c r="N42" s="77">
        <f t="shared" si="3"/>
        <v>0</v>
      </c>
      <c r="O42" s="70">
        <f t="shared" si="4"/>
        <v>0</v>
      </c>
      <c r="P42" s="70">
        <f t="shared" si="5"/>
        <v>0</v>
      </c>
      <c r="Q42" s="77">
        <f t="shared" si="6"/>
        <v>0</v>
      </c>
      <c r="R42" s="70">
        <v>1</v>
      </c>
      <c r="S42" s="70">
        <v>0</v>
      </c>
      <c r="T42" s="77">
        <f t="shared" si="7"/>
        <v>1</v>
      </c>
      <c r="U42" s="70">
        <v>0</v>
      </c>
      <c r="V42" s="70">
        <v>0</v>
      </c>
      <c r="W42" s="77">
        <f t="shared" si="8"/>
        <v>0</v>
      </c>
      <c r="X42" s="70">
        <f t="shared" si="9"/>
        <v>1</v>
      </c>
      <c r="Y42" s="70">
        <f t="shared" si="10"/>
        <v>0</v>
      </c>
      <c r="Z42" s="77">
        <f t="shared" si="11"/>
        <v>1</v>
      </c>
      <c r="AA42" s="443"/>
    </row>
    <row r="43" spans="1:27" ht="15" customHeight="1">
      <c r="A43" s="110">
        <f t="shared" si="12"/>
        <v>37</v>
      </c>
      <c r="B43" s="431" t="s">
        <v>714</v>
      </c>
      <c r="C43" s="70">
        <v>65</v>
      </c>
      <c r="D43" s="70">
        <v>5</v>
      </c>
      <c r="E43" s="77">
        <f t="shared" si="0"/>
        <v>70</v>
      </c>
      <c r="F43" s="70">
        <v>0</v>
      </c>
      <c r="G43" s="70">
        <v>0</v>
      </c>
      <c r="H43" s="77">
        <f t="shared" si="1"/>
        <v>0</v>
      </c>
      <c r="I43" s="70">
        <v>9</v>
      </c>
      <c r="J43" s="70">
        <v>0</v>
      </c>
      <c r="K43" s="77">
        <f t="shared" si="2"/>
        <v>9</v>
      </c>
      <c r="L43" s="70">
        <v>1</v>
      </c>
      <c r="M43" s="70">
        <v>0</v>
      </c>
      <c r="N43" s="77">
        <f t="shared" si="3"/>
        <v>1</v>
      </c>
      <c r="O43" s="70">
        <f t="shared" si="4"/>
        <v>10</v>
      </c>
      <c r="P43" s="70">
        <f t="shared" si="5"/>
        <v>0</v>
      </c>
      <c r="Q43" s="77">
        <f t="shared" si="6"/>
        <v>10</v>
      </c>
      <c r="R43" s="70">
        <v>5</v>
      </c>
      <c r="S43" s="70">
        <v>0</v>
      </c>
      <c r="T43" s="77">
        <f t="shared" si="7"/>
        <v>5</v>
      </c>
      <c r="U43" s="70">
        <v>0</v>
      </c>
      <c r="V43" s="70">
        <v>0</v>
      </c>
      <c r="W43" s="77">
        <f t="shared" si="8"/>
        <v>0</v>
      </c>
      <c r="X43" s="70">
        <f t="shared" si="9"/>
        <v>5</v>
      </c>
      <c r="Y43" s="70">
        <f t="shared" si="10"/>
        <v>0</v>
      </c>
      <c r="Z43" s="77">
        <f t="shared" si="11"/>
        <v>5</v>
      </c>
      <c r="AA43" s="443"/>
    </row>
    <row r="44" spans="1:27" ht="15" customHeight="1">
      <c r="A44" s="110">
        <f t="shared" si="12"/>
        <v>38</v>
      </c>
      <c r="B44" s="431" t="s">
        <v>715</v>
      </c>
      <c r="C44" s="70">
        <v>2478</v>
      </c>
      <c r="D44" s="70">
        <v>79</v>
      </c>
      <c r="E44" s="77">
        <f t="shared" si="0"/>
        <v>2557</v>
      </c>
      <c r="F44" s="70">
        <v>0</v>
      </c>
      <c r="G44" s="70">
        <v>0</v>
      </c>
      <c r="H44" s="77">
        <f t="shared" si="1"/>
        <v>0</v>
      </c>
      <c r="I44" s="70">
        <v>79</v>
      </c>
      <c r="J44" s="70">
        <v>3</v>
      </c>
      <c r="K44" s="77">
        <f t="shared" si="2"/>
        <v>82</v>
      </c>
      <c r="L44" s="70">
        <v>0</v>
      </c>
      <c r="M44" s="70">
        <v>0</v>
      </c>
      <c r="N44" s="77">
        <f t="shared" si="3"/>
        <v>0</v>
      </c>
      <c r="O44" s="70">
        <f t="shared" si="4"/>
        <v>79</v>
      </c>
      <c r="P44" s="70">
        <f t="shared" si="5"/>
        <v>3</v>
      </c>
      <c r="Q44" s="77">
        <f t="shared" si="6"/>
        <v>82</v>
      </c>
      <c r="R44" s="70">
        <v>12</v>
      </c>
      <c r="S44" s="70">
        <v>0</v>
      </c>
      <c r="T44" s="77">
        <f t="shared" si="7"/>
        <v>12</v>
      </c>
      <c r="U44" s="70">
        <v>0</v>
      </c>
      <c r="V44" s="70">
        <v>0</v>
      </c>
      <c r="W44" s="77">
        <f t="shared" si="8"/>
        <v>0</v>
      </c>
      <c r="X44" s="70">
        <f t="shared" si="9"/>
        <v>12</v>
      </c>
      <c r="Y44" s="70">
        <f t="shared" si="10"/>
        <v>0</v>
      </c>
      <c r="Z44" s="77">
        <f t="shared" si="11"/>
        <v>12</v>
      </c>
      <c r="AA44" s="443"/>
    </row>
    <row r="45" spans="1:27" ht="15" customHeight="1">
      <c r="A45" s="110">
        <f t="shared" si="12"/>
        <v>39</v>
      </c>
      <c r="B45" s="431" t="s">
        <v>716</v>
      </c>
      <c r="C45" s="70">
        <v>284</v>
      </c>
      <c r="D45" s="70">
        <v>53</v>
      </c>
      <c r="E45" s="77">
        <f t="shared" si="0"/>
        <v>337</v>
      </c>
      <c r="F45" s="70">
        <v>0</v>
      </c>
      <c r="G45" s="70">
        <v>0</v>
      </c>
      <c r="H45" s="77">
        <f t="shared" si="1"/>
        <v>0</v>
      </c>
      <c r="I45" s="70">
        <v>8</v>
      </c>
      <c r="J45" s="70">
        <v>0</v>
      </c>
      <c r="K45" s="77">
        <f t="shared" si="2"/>
        <v>8</v>
      </c>
      <c r="L45" s="70">
        <v>0</v>
      </c>
      <c r="M45" s="70">
        <v>0</v>
      </c>
      <c r="N45" s="77">
        <f t="shared" si="3"/>
        <v>0</v>
      </c>
      <c r="O45" s="70">
        <f t="shared" si="4"/>
        <v>8</v>
      </c>
      <c r="P45" s="70">
        <f t="shared" si="5"/>
        <v>0</v>
      </c>
      <c r="Q45" s="77">
        <f t="shared" si="6"/>
        <v>8</v>
      </c>
      <c r="R45" s="70">
        <v>0</v>
      </c>
      <c r="S45" s="70">
        <v>0</v>
      </c>
      <c r="T45" s="77">
        <f t="shared" si="7"/>
        <v>0</v>
      </c>
      <c r="U45" s="70">
        <v>0</v>
      </c>
      <c r="V45" s="70">
        <v>0</v>
      </c>
      <c r="W45" s="77">
        <f t="shared" si="8"/>
        <v>0</v>
      </c>
      <c r="X45" s="70">
        <f t="shared" si="9"/>
        <v>0</v>
      </c>
      <c r="Y45" s="70">
        <f t="shared" si="10"/>
        <v>0</v>
      </c>
      <c r="Z45" s="77">
        <f t="shared" si="11"/>
        <v>0</v>
      </c>
      <c r="AA45" s="443"/>
    </row>
    <row r="46" spans="1:27" ht="15" customHeight="1">
      <c r="A46" s="283">
        <v>40</v>
      </c>
      <c r="B46" s="432" t="s">
        <v>717</v>
      </c>
      <c r="C46" s="119">
        <v>228</v>
      </c>
      <c r="D46" s="119">
        <v>2</v>
      </c>
      <c r="E46" s="118">
        <f t="shared" si="0"/>
        <v>230</v>
      </c>
      <c r="F46" s="119">
        <v>0</v>
      </c>
      <c r="G46" s="119">
        <v>0</v>
      </c>
      <c r="H46" s="118">
        <f t="shared" si="1"/>
        <v>0</v>
      </c>
      <c r="I46" s="119">
        <v>4</v>
      </c>
      <c r="J46" s="119">
        <v>0</v>
      </c>
      <c r="K46" s="118">
        <f t="shared" si="2"/>
        <v>4</v>
      </c>
      <c r="L46" s="119">
        <v>0</v>
      </c>
      <c r="M46" s="119">
        <v>0</v>
      </c>
      <c r="N46" s="118">
        <f t="shared" si="3"/>
        <v>0</v>
      </c>
      <c r="O46" s="119">
        <f t="shared" si="4"/>
        <v>4</v>
      </c>
      <c r="P46" s="119">
        <f t="shared" si="5"/>
        <v>0</v>
      </c>
      <c r="Q46" s="118">
        <f t="shared" si="6"/>
        <v>4</v>
      </c>
      <c r="R46" s="119">
        <v>3</v>
      </c>
      <c r="S46" s="119">
        <v>0</v>
      </c>
      <c r="T46" s="118">
        <f t="shared" si="7"/>
        <v>3</v>
      </c>
      <c r="U46" s="119">
        <v>0</v>
      </c>
      <c r="V46" s="119">
        <v>0</v>
      </c>
      <c r="W46" s="118">
        <f t="shared" si="8"/>
        <v>0</v>
      </c>
      <c r="X46" s="119">
        <f t="shared" si="9"/>
        <v>3</v>
      </c>
      <c r="Y46" s="119">
        <f t="shared" si="10"/>
        <v>0</v>
      </c>
      <c r="Z46" s="118">
        <f t="shared" si="11"/>
        <v>3</v>
      </c>
      <c r="AA46" s="443"/>
    </row>
    <row r="47" spans="1:27" s="446" customFormat="1" ht="22.5" customHeight="1">
      <c r="A47" s="110"/>
      <c r="B47" s="111"/>
      <c r="C47" s="57"/>
      <c r="D47" s="57"/>
      <c r="E47" s="58"/>
      <c r="F47" s="57"/>
      <c r="G47" s="57"/>
      <c r="H47" s="58"/>
      <c r="I47" s="57"/>
      <c r="J47" s="57"/>
      <c r="K47" s="58"/>
      <c r="L47" s="58"/>
      <c r="M47" s="58"/>
      <c r="N47" s="58"/>
      <c r="O47" s="58"/>
      <c r="P47" s="58"/>
      <c r="Q47" s="58"/>
      <c r="R47" s="57"/>
      <c r="S47" s="57"/>
      <c r="T47" s="58"/>
      <c r="U47" s="650" t="s">
        <v>768</v>
      </c>
      <c r="V47" s="650"/>
      <c r="W47" s="650"/>
      <c r="X47" s="650"/>
      <c r="Y47" s="650"/>
      <c r="Z47" s="650"/>
    </row>
    <row r="48" spans="1:27" s="39" customFormat="1" ht="30" customHeight="1">
      <c r="A48" s="642" t="s">
        <v>1063</v>
      </c>
      <c r="B48" s="645" t="s">
        <v>1064</v>
      </c>
      <c r="C48" s="603" t="s">
        <v>1052</v>
      </c>
      <c r="D48" s="624"/>
      <c r="E48" s="625"/>
      <c r="F48" s="603" t="s">
        <v>871</v>
      </c>
      <c r="G48" s="624"/>
      <c r="H48" s="625"/>
      <c r="I48" s="606" t="s">
        <v>1049</v>
      </c>
      <c r="J48" s="607"/>
      <c r="K48" s="607"/>
      <c r="L48" s="607"/>
      <c r="M48" s="607"/>
      <c r="N48" s="607"/>
      <c r="O48" s="607"/>
      <c r="P48" s="607"/>
      <c r="Q48" s="608"/>
      <c r="R48" s="606" t="s">
        <v>870</v>
      </c>
      <c r="S48" s="607"/>
      <c r="T48" s="607"/>
      <c r="U48" s="607"/>
      <c r="V48" s="607"/>
      <c r="W48" s="607"/>
      <c r="X48" s="607"/>
      <c r="Y48" s="607"/>
      <c r="Z48" s="607"/>
      <c r="AA48" s="40"/>
    </row>
    <row r="49" spans="1:27" s="39" customFormat="1" ht="30" customHeight="1">
      <c r="A49" s="643"/>
      <c r="B49" s="646"/>
      <c r="C49" s="605"/>
      <c r="D49" s="626"/>
      <c r="E49" s="627"/>
      <c r="F49" s="605"/>
      <c r="G49" s="626"/>
      <c r="H49" s="627"/>
      <c r="I49" s="605" t="s">
        <v>869</v>
      </c>
      <c r="J49" s="648"/>
      <c r="K49" s="649"/>
      <c r="L49" s="605" t="s">
        <v>868</v>
      </c>
      <c r="M49" s="648"/>
      <c r="N49" s="649"/>
      <c r="O49" s="606" t="s">
        <v>867</v>
      </c>
      <c r="P49" s="651"/>
      <c r="Q49" s="652"/>
      <c r="R49" s="605" t="s">
        <v>869</v>
      </c>
      <c r="S49" s="626"/>
      <c r="T49" s="627"/>
      <c r="U49" s="605" t="s">
        <v>868</v>
      </c>
      <c r="V49" s="626"/>
      <c r="W49" s="627"/>
      <c r="X49" s="605" t="s">
        <v>867</v>
      </c>
      <c r="Y49" s="626"/>
      <c r="Z49" s="626"/>
      <c r="AA49" s="40"/>
    </row>
    <row r="50" spans="1:27" s="39" customFormat="1" ht="30" customHeight="1">
      <c r="A50" s="644"/>
      <c r="B50" s="647"/>
      <c r="C50" s="109" t="s">
        <v>822</v>
      </c>
      <c r="D50" s="457" t="s">
        <v>823</v>
      </c>
      <c r="E50" s="109" t="s">
        <v>1062</v>
      </c>
      <c r="F50" s="109" t="s">
        <v>927</v>
      </c>
      <c r="G50" s="457" t="s">
        <v>926</v>
      </c>
      <c r="H50" s="109" t="s">
        <v>1062</v>
      </c>
      <c r="I50" s="109" t="s">
        <v>822</v>
      </c>
      <c r="J50" s="457" t="s">
        <v>823</v>
      </c>
      <c r="K50" s="109" t="s">
        <v>1062</v>
      </c>
      <c r="L50" s="109" t="s">
        <v>822</v>
      </c>
      <c r="M50" s="457" t="s">
        <v>823</v>
      </c>
      <c r="N50" s="109" t="s">
        <v>1062</v>
      </c>
      <c r="O50" s="109" t="s">
        <v>822</v>
      </c>
      <c r="P50" s="457" t="s">
        <v>823</v>
      </c>
      <c r="Q50" s="109" t="s">
        <v>1062</v>
      </c>
      <c r="R50" s="109" t="s">
        <v>822</v>
      </c>
      <c r="S50" s="457" t="s">
        <v>823</v>
      </c>
      <c r="T50" s="109" t="s">
        <v>1062</v>
      </c>
      <c r="U50" s="109" t="s">
        <v>822</v>
      </c>
      <c r="V50" s="457" t="s">
        <v>823</v>
      </c>
      <c r="W50" s="109" t="s">
        <v>1062</v>
      </c>
      <c r="X50" s="109" t="s">
        <v>822</v>
      </c>
      <c r="Y50" s="457" t="s">
        <v>823</v>
      </c>
      <c r="Z50" s="456" t="s">
        <v>1062</v>
      </c>
      <c r="AA50" s="40"/>
    </row>
    <row r="51" spans="1:27" ht="15" customHeight="1">
      <c r="A51" s="110">
        <f>+A46+1</f>
        <v>41</v>
      </c>
      <c r="B51" s="431" t="s">
        <v>718</v>
      </c>
      <c r="C51" s="70">
        <v>2896</v>
      </c>
      <c r="D51" s="70">
        <v>156</v>
      </c>
      <c r="E51" s="77">
        <f>+D51+C51</f>
        <v>3052</v>
      </c>
      <c r="F51" s="70">
        <v>11</v>
      </c>
      <c r="G51" s="70">
        <v>0</v>
      </c>
      <c r="H51" s="77">
        <f>+G51+F51</f>
        <v>11</v>
      </c>
      <c r="I51" s="70">
        <v>104</v>
      </c>
      <c r="J51" s="70">
        <v>3</v>
      </c>
      <c r="K51" s="77">
        <f>+J51+I51</f>
        <v>107</v>
      </c>
      <c r="L51" s="70">
        <v>9</v>
      </c>
      <c r="M51" s="70">
        <v>0</v>
      </c>
      <c r="N51" s="77">
        <f>+M51+L51</f>
        <v>9</v>
      </c>
      <c r="O51" s="70">
        <f>+L51+I51</f>
        <v>113</v>
      </c>
      <c r="P51" s="70">
        <f>+M51+J51</f>
        <v>3</v>
      </c>
      <c r="Q51" s="77">
        <f>+P51+O51</f>
        <v>116</v>
      </c>
      <c r="R51" s="70">
        <v>20</v>
      </c>
      <c r="S51" s="70">
        <v>0</v>
      </c>
      <c r="T51" s="77">
        <f>+S51+R51</f>
        <v>20</v>
      </c>
      <c r="U51" s="70">
        <v>0</v>
      </c>
      <c r="V51" s="70">
        <v>0</v>
      </c>
      <c r="W51" s="77">
        <f>+V51+U51</f>
        <v>0</v>
      </c>
      <c r="X51" s="70">
        <f t="shared" ref="X51:Z52" si="13">+U51+R51</f>
        <v>20</v>
      </c>
      <c r="Y51" s="70">
        <f t="shared" si="13"/>
        <v>0</v>
      </c>
      <c r="Z51" s="77">
        <f t="shared" si="13"/>
        <v>20</v>
      </c>
      <c r="AA51" s="443"/>
    </row>
    <row r="52" spans="1:27" ht="15" customHeight="1">
      <c r="A52" s="110">
        <f>+A51+1</f>
        <v>42</v>
      </c>
      <c r="B52" s="431" t="s">
        <v>719</v>
      </c>
      <c r="C52" s="70">
        <v>958</v>
      </c>
      <c r="D52" s="70">
        <v>25</v>
      </c>
      <c r="E52" s="77">
        <f>+D52+C52</f>
        <v>983</v>
      </c>
      <c r="F52" s="70">
        <v>0</v>
      </c>
      <c r="G52" s="70">
        <v>0</v>
      </c>
      <c r="H52" s="77">
        <f>+G52+F52</f>
        <v>0</v>
      </c>
      <c r="I52" s="70">
        <v>28</v>
      </c>
      <c r="J52" s="70">
        <v>0</v>
      </c>
      <c r="K52" s="77">
        <f>+J52+I52</f>
        <v>28</v>
      </c>
      <c r="L52" s="70">
        <v>1</v>
      </c>
      <c r="M52" s="70">
        <v>0</v>
      </c>
      <c r="N52" s="77">
        <f>+M52+L52</f>
        <v>1</v>
      </c>
      <c r="O52" s="70">
        <f>+L52+I52</f>
        <v>29</v>
      </c>
      <c r="P52" s="70">
        <f>+M52+J52</f>
        <v>0</v>
      </c>
      <c r="Q52" s="77">
        <f>+P52+O52</f>
        <v>29</v>
      </c>
      <c r="R52" s="70">
        <v>23</v>
      </c>
      <c r="S52" s="70">
        <v>0</v>
      </c>
      <c r="T52" s="77">
        <f>+S52+R52</f>
        <v>23</v>
      </c>
      <c r="U52" s="70">
        <v>1</v>
      </c>
      <c r="V52" s="70">
        <v>0</v>
      </c>
      <c r="W52" s="77">
        <f>+V52+U52</f>
        <v>1</v>
      </c>
      <c r="X52" s="70">
        <f t="shared" si="13"/>
        <v>24</v>
      </c>
      <c r="Y52" s="70">
        <f t="shared" si="13"/>
        <v>0</v>
      </c>
      <c r="Z52" s="77">
        <f t="shared" si="13"/>
        <v>24</v>
      </c>
      <c r="AA52" s="443"/>
    </row>
    <row r="53" spans="1:27" ht="15" customHeight="1">
      <c r="A53" s="110">
        <f>+A52+1</f>
        <v>43</v>
      </c>
      <c r="B53" s="431" t="s">
        <v>720</v>
      </c>
      <c r="C53" s="40">
        <v>1251</v>
      </c>
      <c r="D53" s="40">
        <v>50</v>
      </c>
      <c r="E53" s="77">
        <f t="shared" ref="E53:E91" si="14">+D53+C53</f>
        <v>1301</v>
      </c>
      <c r="F53" s="40">
        <v>7</v>
      </c>
      <c r="G53" s="40">
        <v>0</v>
      </c>
      <c r="H53" s="77">
        <f t="shared" ref="H53:H91" si="15">+G53+F53</f>
        <v>7</v>
      </c>
      <c r="I53" s="40">
        <v>25</v>
      </c>
      <c r="J53" s="40">
        <v>1</v>
      </c>
      <c r="K53" s="77">
        <f t="shared" ref="K53:K91" si="16">+J53+I53</f>
        <v>26</v>
      </c>
      <c r="L53" s="40">
        <v>11</v>
      </c>
      <c r="M53" s="40">
        <v>0</v>
      </c>
      <c r="N53" s="77">
        <f t="shared" ref="N53:N91" si="17">+M53+L53</f>
        <v>11</v>
      </c>
      <c r="O53" s="70">
        <f t="shared" ref="O53:O91" si="18">+L53+I53</f>
        <v>36</v>
      </c>
      <c r="P53" s="70">
        <f t="shared" ref="P53:P91" si="19">+M53+J53</f>
        <v>1</v>
      </c>
      <c r="Q53" s="77">
        <f t="shared" ref="Q53:Q91" si="20">+P53+O53</f>
        <v>37</v>
      </c>
      <c r="R53" s="40">
        <v>6</v>
      </c>
      <c r="S53" s="40">
        <v>0</v>
      </c>
      <c r="T53" s="77">
        <f t="shared" ref="T53:T91" si="21">+S53+R53</f>
        <v>6</v>
      </c>
      <c r="U53" s="40">
        <v>0</v>
      </c>
      <c r="V53" s="40">
        <v>0</v>
      </c>
      <c r="W53" s="77">
        <f t="shared" ref="W53:W91" si="22">+V53+U53</f>
        <v>0</v>
      </c>
      <c r="X53" s="70">
        <f t="shared" ref="X53:X91" si="23">+U53+R53</f>
        <v>6</v>
      </c>
      <c r="Y53" s="70">
        <f t="shared" ref="Y53:Y91" si="24">+V53+S53</f>
        <v>0</v>
      </c>
      <c r="Z53" s="77">
        <f t="shared" ref="Z53:Z91" si="25">+W53+T53</f>
        <v>6</v>
      </c>
      <c r="AA53" s="443"/>
    </row>
    <row r="54" spans="1:27" ht="15" customHeight="1">
      <c r="A54" s="110">
        <f t="shared" ref="A54:A91" si="26">+A53+1</f>
        <v>44</v>
      </c>
      <c r="B54" s="431" t="s">
        <v>721</v>
      </c>
      <c r="C54" s="40">
        <v>139</v>
      </c>
      <c r="D54" s="40">
        <v>2</v>
      </c>
      <c r="E54" s="77">
        <f t="shared" si="14"/>
        <v>141</v>
      </c>
      <c r="F54" s="40">
        <v>0</v>
      </c>
      <c r="G54" s="40">
        <v>0</v>
      </c>
      <c r="H54" s="77">
        <f t="shared" si="15"/>
        <v>0</v>
      </c>
      <c r="I54" s="40">
        <v>11</v>
      </c>
      <c r="J54" s="40">
        <v>1</v>
      </c>
      <c r="K54" s="77">
        <f t="shared" si="16"/>
        <v>12</v>
      </c>
      <c r="L54" s="40">
        <v>0</v>
      </c>
      <c r="M54" s="40">
        <v>0</v>
      </c>
      <c r="N54" s="77">
        <f t="shared" si="17"/>
        <v>0</v>
      </c>
      <c r="O54" s="70">
        <f t="shared" si="18"/>
        <v>11</v>
      </c>
      <c r="P54" s="70">
        <f t="shared" si="19"/>
        <v>1</v>
      </c>
      <c r="Q54" s="77">
        <f t="shared" si="20"/>
        <v>12</v>
      </c>
      <c r="R54" s="40">
        <v>6</v>
      </c>
      <c r="S54" s="40">
        <v>0</v>
      </c>
      <c r="T54" s="77">
        <f t="shared" si="21"/>
        <v>6</v>
      </c>
      <c r="U54" s="40">
        <v>0</v>
      </c>
      <c r="V54" s="40">
        <v>0</v>
      </c>
      <c r="W54" s="77">
        <f t="shared" si="22"/>
        <v>0</v>
      </c>
      <c r="X54" s="70">
        <f t="shared" si="23"/>
        <v>6</v>
      </c>
      <c r="Y54" s="70">
        <f t="shared" si="24"/>
        <v>0</v>
      </c>
      <c r="Z54" s="77">
        <f t="shared" si="25"/>
        <v>6</v>
      </c>
      <c r="AA54" s="443"/>
    </row>
    <row r="55" spans="1:27" ht="15" customHeight="1">
      <c r="A55" s="110">
        <f t="shared" si="26"/>
        <v>45</v>
      </c>
      <c r="B55" s="431" t="s">
        <v>722</v>
      </c>
      <c r="C55" s="39">
        <v>6801</v>
      </c>
      <c r="D55" s="39">
        <v>426</v>
      </c>
      <c r="E55" s="77">
        <f t="shared" si="14"/>
        <v>7227</v>
      </c>
      <c r="F55" s="39">
        <v>8</v>
      </c>
      <c r="G55" s="39">
        <v>0</v>
      </c>
      <c r="H55" s="77">
        <f t="shared" si="15"/>
        <v>8</v>
      </c>
      <c r="I55" s="39">
        <v>36</v>
      </c>
      <c r="J55" s="39">
        <v>1</v>
      </c>
      <c r="K55" s="77">
        <f t="shared" si="16"/>
        <v>37</v>
      </c>
      <c r="L55" s="39">
        <v>1</v>
      </c>
      <c r="M55" s="39">
        <v>0</v>
      </c>
      <c r="N55" s="77">
        <f t="shared" si="17"/>
        <v>1</v>
      </c>
      <c r="O55" s="70">
        <f t="shared" si="18"/>
        <v>37</v>
      </c>
      <c r="P55" s="70">
        <f t="shared" si="19"/>
        <v>1</v>
      </c>
      <c r="Q55" s="77">
        <f t="shared" si="20"/>
        <v>38</v>
      </c>
      <c r="R55" s="39">
        <v>12</v>
      </c>
      <c r="S55" s="39">
        <v>1</v>
      </c>
      <c r="T55" s="77">
        <f t="shared" si="21"/>
        <v>13</v>
      </c>
      <c r="U55" s="39">
        <v>0</v>
      </c>
      <c r="V55" s="39">
        <v>0</v>
      </c>
      <c r="W55" s="77">
        <f t="shared" si="22"/>
        <v>0</v>
      </c>
      <c r="X55" s="70">
        <f t="shared" si="23"/>
        <v>12</v>
      </c>
      <c r="Y55" s="70">
        <f t="shared" si="24"/>
        <v>1</v>
      </c>
      <c r="Z55" s="77">
        <f t="shared" si="25"/>
        <v>13</v>
      </c>
      <c r="AA55" s="443"/>
    </row>
    <row r="56" spans="1:27" ht="15" customHeight="1">
      <c r="A56" s="110">
        <f t="shared" si="26"/>
        <v>46</v>
      </c>
      <c r="B56" s="431" t="s">
        <v>723</v>
      </c>
      <c r="C56" s="39">
        <v>473</v>
      </c>
      <c r="D56" s="39">
        <v>36</v>
      </c>
      <c r="E56" s="77">
        <f t="shared" si="14"/>
        <v>509</v>
      </c>
      <c r="F56" s="39">
        <v>6</v>
      </c>
      <c r="G56" s="39">
        <v>0</v>
      </c>
      <c r="H56" s="77">
        <f t="shared" si="15"/>
        <v>6</v>
      </c>
      <c r="I56" s="39">
        <v>20</v>
      </c>
      <c r="J56" s="39">
        <v>0</v>
      </c>
      <c r="K56" s="77">
        <f t="shared" si="16"/>
        <v>20</v>
      </c>
      <c r="L56" s="39">
        <v>3</v>
      </c>
      <c r="M56" s="39">
        <v>0</v>
      </c>
      <c r="N56" s="77">
        <f t="shared" si="17"/>
        <v>3</v>
      </c>
      <c r="O56" s="70">
        <f t="shared" si="18"/>
        <v>23</v>
      </c>
      <c r="P56" s="70">
        <f t="shared" si="19"/>
        <v>0</v>
      </c>
      <c r="Q56" s="77">
        <f t="shared" si="20"/>
        <v>23</v>
      </c>
      <c r="R56" s="39">
        <v>17</v>
      </c>
      <c r="S56" s="39">
        <v>0</v>
      </c>
      <c r="T56" s="77">
        <f t="shared" si="21"/>
        <v>17</v>
      </c>
      <c r="U56" s="39">
        <v>0</v>
      </c>
      <c r="V56" s="39">
        <v>0</v>
      </c>
      <c r="W56" s="77">
        <f t="shared" si="22"/>
        <v>0</v>
      </c>
      <c r="X56" s="70">
        <f t="shared" si="23"/>
        <v>17</v>
      </c>
      <c r="Y56" s="70">
        <f t="shared" si="24"/>
        <v>0</v>
      </c>
      <c r="Z56" s="77">
        <f t="shared" si="25"/>
        <v>17</v>
      </c>
      <c r="AA56" s="443"/>
    </row>
    <row r="57" spans="1:27" ht="15" customHeight="1">
      <c r="A57" s="110">
        <f t="shared" si="26"/>
        <v>47</v>
      </c>
      <c r="B57" s="431" t="s">
        <v>724</v>
      </c>
      <c r="C57" s="39">
        <v>11</v>
      </c>
      <c r="D57" s="39">
        <v>0</v>
      </c>
      <c r="E57" s="77">
        <f t="shared" si="14"/>
        <v>11</v>
      </c>
      <c r="F57" s="39">
        <v>0</v>
      </c>
      <c r="G57" s="39">
        <v>0</v>
      </c>
      <c r="H57" s="77">
        <f t="shared" si="15"/>
        <v>0</v>
      </c>
      <c r="I57" s="39">
        <v>8</v>
      </c>
      <c r="J57" s="39">
        <v>0</v>
      </c>
      <c r="K57" s="77">
        <f t="shared" si="16"/>
        <v>8</v>
      </c>
      <c r="L57" s="39">
        <v>0</v>
      </c>
      <c r="M57" s="39">
        <v>0</v>
      </c>
      <c r="N57" s="77">
        <f t="shared" si="17"/>
        <v>0</v>
      </c>
      <c r="O57" s="70">
        <f t="shared" si="18"/>
        <v>8</v>
      </c>
      <c r="P57" s="70">
        <f t="shared" si="19"/>
        <v>0</v>
      </c>
      <c r="Q57" s="77">
        <f t="shared" si="20"/>
        <v>8</v>
      </c>
      <c r="R57" s="39">
        <v>3</v>
      </c>
      <c r="S57" s="39">
        <v>0</v>
      </c>
      <c r="T57" s="77">
        <f t="shared" si="21"/>
        <v>3</v>
      </c>
      <c r="U57" s="39">
        <v>0</v>
      </c>
      <c r="V57" s="39">
        <v>0</v>
      </c>
      <c r="W57" s="77">
        <f t="shared" si="22"/>
        <v>0</v>
      </c>
      <c r="X57" s="70">
        <f t="shared" si="23"/>
        <v>3</v>
      </c>
      <c r="Y57" s="70">
        <f t="shared" si="24"/>
        <v>0</v>
      </c>
      <c r="Z57" s="77">
        <f t="shared" si="25"/>
        <v>3</v>
      </c>
      <c r="AA57" s="443"/>
    </row>
    <row r="58" spans="1:27" ht="15" customHeight="1">
      <c r="A58" s="110">
        <f t="shared" si="26"/>
        <v>48</v>
      </c>
      <c r="B58" s="431" t="s">
        <v>725</v>
      </c>
      <c r="C58" s="39">
        <v>731</v>
      </c>
      <c r="D58" s="39">
        <v>74</v>
      </c>
      <c r="E58" s="77">
        <f t="shared" si="14"/>
        <v>805</v>
      </c>
      <c r="F58" s="39">
        <v>1</v>
      </c>
      <c r="G58" s="39">
        <v>0</v>
      </c>
      <c r="H58" s="77">
        <f t="shared" si="15"/>
        <v>1</v>
      </c>
      <c r="I58" s="39">
        <v>30</v>
      </c>
      <c r="J58" s="39">
        <v>0</v>
      </c>
      <c r="K58" s="77">
        <f t="shared" si="16"/>
        <v>30</v>
      </c>
      <c r="L58" s="39">
        <v>1</v>
      </c>
      <c r="M58" s="39">
        <v>0</v>
      </c>
      <c r="N58" s="77">
        <f t="shared" si="17"/>
        <v>1</v>
      </c>
      <c r="O58" s="70">
        <f t="shared" si="18"/>
        <v>31</v>
      </c>
      <c r="P58" s="70">
        <f t="shared" si="19"/>
        <v>0</v>
      </c>
      <c r="Q58" s="77">
        <f t="shared" si="20"/>
        <v>31</v>
      </c>
      <c r="R58" s="39">
        <v>10</v>
      </c>
      <c r="S58" s="39">
        <v>0</v>
      </c>
      <c r="T58" s="77">
        <f t="shared" si="21"/>
        <v>10</v>
      </c>
      <c r="U58" s="39">
        <v>0</v>
      </c>
      <c r="V58" s="39">
        <v>0</v>
      </c>
      <c r="W58" s="77">
        <f t="shared" si="22"/>
        <v>0</v>
      </c>
      <c r="X58" s="70">
        <f t="shared" si="23"/>
        <v>10</v>
      </c>
      <c r="Y58" s="70">
        <f t="shared" si="24"/>
        <v>0</v>
      </c>
      <c r="Z58" s="77">
        <f t="shared" si="25"/>
        <v>10</v>
      </c>
      <c r="AA58" s="443"/>
    </row>
    <row r="59" spans="1:27" ht="15" customHeight="1">
      <c r="A59" s="110">
        <f t="shared" si="26"/>
        <v>49</v>
      </c>
      <c r="B59" s="431" t="s">
        <v>726</v>
      </c>
      <c r="C59" s="39">
        <v>7</v>
      </c>
      <c r="D59" s="39">
        <v>0</v>
      </c>
      <c r="E59" s="77">
        <f t="shared" si="14"/>
        <v>7</v>
      </c>
      <c r="F59" s="39">
        <v>0</v>
      </c>
      <c r="G59" s="39">
        <v>0</v>
      </c>
      <c r="H59" s="77">
        <f t="shared" si="15"/>
        <v>0</v>
      </c>
      <c r="I59" s="39">
        <v>6</v>
      </c>
      <c r="J59" s="39">
        <v>0</v>
      </c>
      <c r="K59" s="77">
        <f t="shared" si="16"/>
        <v>6</v>
      </c>
      <c r="L59" s="39">
        <v>0</v>
      </c>
      <c r="M59" s="39">
        <v>0</v>
      </c>
      <c r="N59" s="77">
        <f t="shared" si="17"/>
        <v>0</v>
      </c>
      <c r="O59" s="70">
        <f t="shared" si="18"/>
        <v>6</v>
      </c>
      <c r="P59" s="70">
        <f t="shared" si="19"/>
        <v>0</v>
      </c>
      <c r="Q59" s="77">
        <f t="shared" si="20"/>
        <v>6</v>
      </c>
      <c r="R59" s="39">
        <v>2</v>
      </c>
      <c r="S59" s="39">
        <v>0</v>
      </c>
      <c r="T59" s="77">
        <f t="shared" si="21"/>
        <v>2</v>
      </c>
      <c r="U59" s="39">
        <v>0</v>
      </c>
      <c r="V59" s="39">
        <v>0</v>
      </c>
      <c r="W59" s="77">
        <f t="shared" si="22"/>
        <v>0</v>
      </c>
      <c r="X59" s="70">
        <f t="shared" si="23"/>
        <v>2</v>
      </c>
      <c r="Y59" s="70">
        <f t="shared" si="24"/>
        <v>0</v>
      </c>
      <c r="Z59" s="77">
        <f t="shared" si="25"/>
        <v>2</v>
      </c>
      <c r="AA59" s="443"/>
    </row>
    <row r="60" spans="1:27" ht="15" customHeight="1">
      <c r="A60" s="110">
        <f t="shared" si="26"/>
        <v>50</v>
      </c>
      <c r="B60" s="431" t="s">
        <v>727</v>
      </c>
      <c r="C60" s="39">
        <v>55</v>
      </c>
      <c r="D60" s="39">
        <v>3</v>
      </c>
      <c r="E60" s="77">
        <f t="shared" si="14"/>
        <v>58</v>
      </c>
      <c r="F60" s="39">
        <v>0</v>
      </c>
      <c r="G60" s="39">
        <v>0</v>
      </c>
      <c r="H60" s="77">
        <f t="shared" si="15"/>
        <v>0</v>
      </c>
      <c r="I60" s="39">
        <v>3</v>
      </c>
      <c r="J60" s="39">
        <v>0</v>
      </c>
      <c r="K60" s="77">
        <f t="shared" si="16"/>
        <v>3</v>
      </c>
      <c r="L60" s="39">
        <v>0</v>
      </c>
      <c r="M60" s="39">
        <v>0</v>
      </c>
      <c r="N60" s="77">
        <f t="shared" si="17"/>
        <v>0</v>
      </c>
      <c r="O60" s="70">
        <f t="shared" si="18"/>
        <v>3</v>
      </c>
      <c r="P60" s="70">
        <f t="shared" si="19"/>
        <v>0</v>
      </c>
      <c r="Q60" s="77">
        <f t="shared" si="20"/>
        <v>3</v>
      </c>
      <c r="R60" s="39">
        <v>1</v>
      </c>
      <c r="S60" s="39">
        <v>0</v>
      </c>
      <c r="T60" s="77">
        <f t="shared" si="21"/>
        <v>1</v>
      </c>
      <c r="U60" s="39">
        <v>0</v>
      </c>
      <c r="V60" s="39">
        <v>0</v>
      </c>
      <c r="W60" s="77">
        <f t="shared" si="22"/>
        <v>0</v>
      </c>
      <c r="X60" s="70">
        <f t="shared" si="23"/>
        <v>1</v>
      </c>
      <c r="Y60" s="70">
        <f t="shared" si="24"/>
        <v>0</v>
      </c>
      <c r="Z60" s="77">
        <f t="shared" si="25"/>
        <v>1</v>
      </c>
      <c r="AA60" s="443"/>
    </row>
    <row r="61" spans="1:27" ht="15" customHeight="1">
      <c r="A61" s="110">
        <f t="shared" si="26"/>
        <v>51</v>
      </c>
      <c r="B61" s="431" t="s">
        <v>728</v>
      </c>
      <c r="C61" s="39">
        <v>75</v>
      </c>
      <c r="D61" s="39">
        <v>3</v>
      </c>
      <c r="E61" s="77">
        <f t="shared" si="14"/>
        <v>78</v>
      </c>
      <c r="F61" s="39">
        <v>2</v>
      </c>
      <c r="G61" s="39">
        <v>0</v>
      </c>
      <c r="H61" s="77">
        <f t="shared" si="15"/>
        <v>2</v>
      </c>
      <c r="I61" s="39">
        <v>3</v>
      </c>
      <c r="J61" s="39">
        <v>1</v>
      </c>
      <c r="K61" s="77">
        <f t="shared" si="16"/>
        <v>4</v>
      </c>
      <c r="L61" s="39">
        <v>0</v>
      </c>
      <c r="M61" s="39">
        <v>0</v>
      </c>
      <c r="N61" s="77">
        <f t="shared" si="17"/>
        <v>0</v>
      </c>
      <c r="O61" s="70">
        <f t="shared" si="18"/>
        <v>3</v>
      </c>
      <c r="P61" s="70">
        <f t="shared" si="19"/>
        <v>1</v>
      </c>
      <c r="Q61" s="77">
        <f t="shared" si="20"/>
        <v>4</v>
      </c>
      <c r="R61" s="39">
        <v>4</v>
      </c>
      <c r="S61" s="39">
        <v>1</v>
      </c>
      <c r="T61" s="77">
        <f t="shared" si="21"/>
        <v>5</v>
      </c>
      <c r="U61" s="39">
        <v>0</v>
      </c>
      <c r="V61" s="39">
        <v>0</v>
      </c>
      <c r="W61" s="77">
        <f t="shared" si="22"/>
        <v>0</v>
      </c>
      <c r="X61" s="70">
        <f t="shared" si="23"/>
        <v>4</v>
      </c>
      <c r="Y61" s="70">
        <f t="shared" si="24"/>
        <v>1</v>
      </c>
      <c r="Z61" s="77">
        <f t="shared" si="25"/>
        <v>5</v>
      </c>
      <c r="AA61" s="443"/>
    </row>
    <row r="62" spans="1:27" ht="15" customHeight="1">
      <c r="A62" s="110">
        <f t="shared" si="26"/>
        <v>52</v>
      </c>
      <c r="B62" s="431" t="s">
        <v>729</v>
      </c>
      <c r="C62" s="39">
        <v>244</v>
      </c>
      <c r="D62" s="39">
        <v>15</v>
      </c>
      <c r="E62" s="77">
        <f t="shared" si="14"/>
        <v>259</v>
      </c>
      <c r="F62" s="39">
        <v>0</v>
      </c>
      <c r="G62" s="39">
        <v>0</v>
      </c>
      <c r="H62" s="77">
        <f t="shared" si="15"/>
        <v>0</v>
      </c>
      <c r="I62" s="39">
        <v>2</v>
      </c>
      <c r="J62" s="39">
        <v>0</v>
      </c>
      <c r="K62" s="77">
        <f t="shared" si="16"/>
        <v>2</v>
      </c>
      <c r="L62" s="39">
        <v>0</v>
      </c>
      <c r="M62" s="39">
        <v>0</v>
      </c>
      <c r="N62" s="77">
        <f t="shared" si="17"/>
        <v>0</v>
      </c>
      <c r="O62" s="70">
        <f t="shared" si="18"/>
        <v>2</v>
      </c>
      <c r="P62" s="70">
        <f t="shared" si="19"/>
        <v>0</v>
      </c>
      <c r="Q62" s="77">
        <f t="shared" si="20"/>
        <v>2</v>
      </c>
      <c r="R62" s="39">
        <v>6</v>
      </c>
      <c r="S62" s="39">
        <v>0</v>
      </c>
      <c r="T62" s="77">
        <f t="shared" si="21"/>
        <v>6</v>
      </c>
      <c r="U62" s="39">
        <v>0</v>
      </c>
      <c r="V62" s="39">
        <v>0</v>
      </c>
      <c r="W62" s="77">
        <f t="shared" si="22"/>
        <v>0</v>
      </c>
      <c r="X62" s="70">
        <f t="shared" si="23"/>
        <v>6</v>
      </c>
      <c r="Y62" s="70">
        <f t="shared" si="24"/>
        <v>0</v>
      </c>
      <c r="Z62" s="77">
        <f t="shared" si="25"/>
        <v>6</v>
      </c>
      <c r="AA62" s="443"/>
    </row>
    <row r="63" spans="1:27" ht="15" customHeight="1">
      <c r="A63" s="110">
        <f t="shared" si="26"/>
        <v>53</v>
      </c>
      <c r="B63" s="431" t="s">
        <v>730</v>
      </c>
      <c r="C63" s="39">
        <v>116</v>
      </c>
      <c r="D63" s="39">
        <v>4</v>
      </c>
      <c r="E63" s="77">
        <f t="shared" si="14"/>
        <v>120</v>
      </c>
      <c r="F63" s="39">
        <v>1</v>
      </c>
      <c r="G63" s="39">
        <v>0</v>
      </c>
      <c r="H63" s="77">
        <f t="shared" si="15"/>
        <v>1</v>
      </c>
      <c r="I63" s="39">
        <v>2</v>
      </c>
      <c r="J63" s="39">
        <v>0</v>
      </c>
      <c r="K63" s="77">
        <f t="shared" si="16"/>
        <v>2</v>
      </c>
      <c r="L63" s="39">
        <v>0</v>
      </c>
      <c r="M63" s="39">
        <v>0</v>
      </c>
      <c r="N63" s="77">
        <f t="shared" si="17"/>
        <v>0</v>
      </c>
      <c r="O63" s="70">
        <f t="shared" si="18"/>
        <v>2</v>
      </c>
      <c r="P63" s="70">
        <f t="shared" si="19"/>
        <v>0</v>
      </c>
      <c r="Q63" s="77">
        <f t="shared" si="20"/>
        <v>2</v>
      </c>
      <c r="R63" s="39">
        <v>1</v>
      </c>
      <c r="S63" s="39">
        <v>0</v>
      </c>
      <c r="T63" s="77">
        <f t="shared" si="21"/>
        <v>1</v>
      </c>
      <c r="U63" s="39">
        <v>0</v>
      </c>
      <c r="V63" s="39">
        <v>0</v>
      </c>
      <c r="W63" s="77">
        <f t="shared" si="22"/>
        <v>0</v>
      </c>
      <c r="X63" s="70">
        <f t="shared" si="23"/>
        <v>1</v>
      </c>
      <c r="Y63" s="70">
        <f t="shared" si="24"/>
        <v>0</v>
      </c>
      <c r="Z63" s="77">
        <f t="shared" si="25"/>
        <v>1</v>
      </c>
      <c r="AA63" s="443"/>
    </row>
    <row r="64" spans="1:27" ht="15" customHeight="1">
      <c r="A64" s="110">
        <f t="shared" si="26"/>
        <v>54</v>
      </c>
      <c r="B64" s="431" t="s">
        <v>731</v>
      </c>
      <c r="C64" s="39">
        <v>380</v>
      </c>
      <c r="D64" s="39">
        <v>29</v>
      </c>
      <c r="E64" s="77">
        <f t="shared" si="14"/>
        <v>409</v>
      </c>
      <c r="F64" s="39">
        <v>0</v>
      </c>
      <c r="G64" s="39">
        <v>0</v>
      </c>
      <c r="H64" s="77">
        <f t="shared" si="15"/>
        <v>0</v>
      </c>
      <c r="I64" s="39">
        <v>26</v>
      </c>
      <c r="J64" s="39">
        <v>0</v>
      </c>
      <c r="K64" s="77">
        <f t="shared" si="16"/>
        <v>26</v>
      </c>
      <c r="L64" s="39">
        <v>2</v>
      </c>
      <c r="M64" s="39">
        <v>1</v>
      </c>
      <c r="N64" s="77">
        <f t="shared" si="17"/>
        <v>3</v>
      </c>
      <c r="O64" s="70">
        <f t="shared" si="18"/>
        <v>28</v>
      </c>
      <c r="P64" s="70">
        <f t="shared" si="19"/>
        <v>1</v>
      </c>
      <c r="Q64" s="77">
        <f t="shared" si="20"/>
        <v>29</v>
      </c>
      <c r="R64" s="39">
        <v>9</v>
      </c>
      <c r="S64" s="39">
        <v>1</v>
      </c>
      <c r="T64" s="77">
        <f t="shared" si="21"/>
        <v>10</v>
      </c>
      <c r="U64" s="39">
        <v>0</v>
      </c>
      <c r="V64" s="39">
        <v>0</v>
      </c>
      <c r="W64" s="77">
        <f t="shared" si="22"/>
        <v>0</v>
      </c>
      <c r="X64" s="70">
        <f t="shared" si="23"/>
        <v>9</v>
      </c>
      <c r="Y64" s="70">
        <f t="shared" si="24"/>
        <v>1</v>
      </c>
      <c r="Z64" s="77">
        <f t="shared" si="25"/>
        <v>10</v>
      </c>
      <c r="AA64" s="443"/>
    </row>
    <row r="65" spans="1:27" ht="15" customHeight="1">
      <c r="A65" s="110">
        <f t="shared" si="26"/>
        <v>55</v>
      </c>
      <c r="B65" s="431" t="s">
        <v>732</v>
      </c>
      <c r="C65" s="39">
        <v>527</v>
      </c>
      <c r="D65" s="39">
        <v>12</v>
      </c>
      <c r="E65" s="77">
        <f t="shared" si="14"/>
        <v>539</v>
      </c>
      <c r="F65" s="39">
        <v>0</v>
      </c>
      <c r="G65" s="39">
        <v>0</v>
      </c>
      <c r="H65" s="77">
        <f t="shared" si="15"/>
        <v>0</v>
      </c>
      <c r="I65" s="39">
        <v>29</v>
      </c>
      <c r="J65" s="39">
        <v>0</v>
      </c>
      <c r="K65" s="77">
        <f t="shared" si="16"/>
        <v>29</v>
      </c>
      <c r="L65" s="39">
        <v>0</v>
      </c>
      <c r="M65" s="39">
        <v>0</v>
      </c>
      <c r="N65" s="77">
        <f t="shared" si="17"/>
        <v>0</v>
      </c>
      <c r="O65" s="70">
        <f t="shared" si="18"/>
        <v>29</v>
      </c>
      <c r="P65" s="70">
        <f t="shared" si="19"/>
        <v>0</v>
      </c>
      <c r="Q65" s="77">
        <f t="shared" si="20"/>
        <v>29</v>
      </c>
      <c r="R65" s="39">
        <v>10</v>
      </c>
      <c r="S65" s="39">
        <v>1</v>
      </c>
      <c r="T65" s="77">
        <f t="shared" si="21"/>
        <v>11</v>
      </c>
      <c r="U65" s="39">
        <v>0</v>
      </c>
      <c r="V65" s="39">
        <v>0</v>
      </c>
      <c r="W65" s="77">
        <f t="shared" si="22"/>
        <v>0</v>
      </c>
      <c r="X65" s="70">
        <f t="shared" si="23"/>
        <v>10</v>
      </c>
      <c r="Y65" s="70">
        <f t="shared" si="24"/>
        <v>1</v>
      </c>
      <c r="Z65" s="77">
        <f t="shared" si="25"/>
        <v>11</v>
      </c>
      <c r="AA65" s="443"/>
    </row>
    <row r="66" spans="1:27" ht="15" customHeight="1">
      <c r="A66" s="110">
        <f t="shared" si="26"/>
        <v>56</v>
      </c>
      <c r="B66" s="431" t="s">
        <v>733</v>
      </c>
      <c r="C66" s="39">
        <v>3</v>
      </c>
      <c r="D66" s="39">
        <v>0</v>
      </c>
      <c r="E66" s="77">
        <f t="shared" si="14"/>
        <v>3</v>
      </c>
      <c r="F66" s="39">
        <v>0</v>
      </c>
      <c r="G66" s="39">
        <v>0</v>
      </c>
      <c r="H66" s="77">
        <f t="shared" si="15"/>
        <v>0</v>
      </c>
      <c r="I66" s="39">
        <v>3</v>
      </c>
      <c r="J66" s="39">
        <v>0</v>
      </c>
      <c r="K66" s="77">
        <f t="shared" si="16"/>
        <v>3</v>
      </c>
      <c r="L66" s="39">
        <v>0</v>
      </c>
      <c r="M66" s="39">
        <v>0</v>
      </c>
      <c r="N66" s="77">
        <f t="shared" si="17"/>
        <v>0</v>
      </c>
      <c r="O66" s="70">
        <f t="shared" si="18"/>
        <v>3</v>
      </c>
      <c r="P66" s="70">
        <f t="shared" si="19"/>
        <v>0</v>
      </c>
      <c r="Q66" s="77">
        <f t="shared" si="20"/>
        <v>3</v>
      </c>
      <c r="R66" s="39">
        <v>4</v>
      </c>
      <c r="S66" s="39">
        <v>0</v>
      </c>
      <c r="T66" s="77">
        <f t="shared" si="21"/>
        <v>4</v>
      </c>
      <c r="U66" s="39">
        <v>0</v>
      </c>
      <c r="V66" s="39">
        <v>0</v>
      </c>
      <c r="W66" s="77">
        <f t="shared" si="22"/>
        <v>0</v>
      </c>
      <c r="X66" s="70">
        <f t="shared" si="23"/>
        <v>4</v>
      </c>
      <c r="Y66" s="70">
        <f t="shared" si="24"/>
        <v>0</v>
      </c>
      <c r="Z66" s="77">
        <f t="shared" si="25"/>
        <v>4</v>
      </c>
      <c r="AA66" s="443"/>
    </row>
    <row r="67" spans="1:27" ht="15" customHeight="1">
      <c r="A67" s="110">
        <f t="shared" si="26"/>
        <v>57</v>
      </c>
      <c r="B67" s="431" t="s">
        <v>734</v>
      </c>
      <c r="C67" s="39">
        <v>109</v>
      </c>
      <c r="D67" s="39">
        <v>5</v>
      </c>
      <c r="E67" s="77">
        <f t="shared" si="14"/>
        <v>114</v>
      </c>
      <c r="F67" s="39">
        <v>0</v>
      </c>
      <c r="G67" s="39">
        <v>0</v>
      </c>
      <c r="H67" s="77">
        <f t="shared" si="15"/>
        <v>0</v>
      </c>
      <c r="I67" s="39">
        <v>4</v>
      </c>
      <c r="J67" s="39">
        <v>0</v>
      </c>
      <c r="K67" s="77">
        <f t="shared" si="16"/>
        <v>4</v>
      </c>
      <c r="L67" s="39">
        <v>0</v>
      </c>
      <c r="M67" s="39">
        <v>0</v>
      </c>
      <c r="N67" s="77">
        <f t="shared" si="17"/>
        <v>0</v>
      </c>
      <c r="O67" s="70">
        <f t="shared" si="18"/>
        <v>4</v>
      </c>
      <c r="P67" s="70">
        <f t="shared" si="19"/>
        <v>0</v>
      </c>
      <c r="Q67" s="77">
        <f t="shared" si="20"/>
        <v>4</v>
      </c>
      <c r="R67" s="39">
        <v>4</v>
      </c>
      <c r="S67" s="39">
        <v>0</v>
      </c>
      <c r="T67" s="77">
        <f t="shared" si="21"/>
        <v>4</v>
      </c>
      <c r="U67" s="39">
        <v>0</v>
      </c>
      <c r="V67" s="39">
        <v>0</v>
      </c>
      <c r="W67" s="77">
        <f t="shared" si="22"/>
        <v>0</v>
      </c>
      <c r="X67" s="70">
        <f t="shared" si="23"/>
        <v>4</v>
      </c>
      <c r="Y67" s="70">
        <f t="shared" si="24"/>
        <v>0</v>
      </c>
      <c r="Z67" s="77">
        <f t="shared" si="25"/>
        <v>4</v>
      </c>
      <c r="AA67" s="443"/>
    </row>
    <row r="68" spans="1:27" ht="15" customHeight="1">
      <c r="A68" s="110">
        <f t="shared" si="26"/>
        <v>58</v>
      </c>
      <c r="B68" s="431" t="s">
        <v>735</v>
      </c>
      <c r="C68" s="39">
        <v>219</v>
      </c>
      <c r="D68" s="39">
        <v>7</v>
      </c>
      <c r="E68" s="77">
        <f t="shared" si="14"/>
        <v>226</v>
      </c>
      <c r="F68" s="39">
        <v>3</v>
      </c>
      <c r="G68" s="39">
        <v>0</v>
      </c>
      <c r="H68" s="77">
        <f t="shared" si="15"/>
        <v>3</v>
      </c>
      <c r="I68" s="39">
        <v>9</v>
      </c>
      <c r="J68" s="39">
        <v>0</v>
      </c>
      <c r="K68" s="77">
        <f t="shared" si="16"/>
        <v>9</v>
      </c>
      <c r="L68" s="39">
        <v>2</v>
      </c>
      <c r="M68" s="39">
        <v>0</v>
      </c>
      <c r="N68" s="77">
        <f t="shared" si="17"/>
        <v>2</v>
      </c>
      <c r="O68" s="70">
        <f t="shared" si="18"/>
        <v>11</v>
      </c>
      <c r="P68" s="70">
        <f t="shared" si="19"/>
        <v>0</v>
      </c>
      <c r="Q68" s="77">
        <f t="shared" si="20"/>
        <v>11</v>
      </c>
      <c r="R68" s="39">
        <v>7</v>
      </c>
      <c r="S68" s="39">
        <v>0</v>
      </c>
      <c r="T68" s="77">
        <f t="shared" si="21"/>
        <v>7</v>
      </c>
      <c r="U68" s="39">
        <v>0</v>
      </c>
      <c r="V68" s="39">
        <v>0</v>
      </c>
      <c r="W68" s="77">
        <f t="shared" si="22"/>
        <v>0</v>
      </c>
      <c r="X68" s="70">
        <f t="shared" si="23"/>
        <v>7</v>
      </c>
      <c r="Y68" s="70">
        <f t="shared" si="24"/>
        <v>0</v>
      </c>
      <c r="Z68" s="77">
        <f t="shared" si="25"/>
        <v>7</v>
      </c>
      <c r="AA68" s="443"/>
    </row>
    <row r="69" spans="1:27" ht="15" customHeight="1">
      <c r="A69" s="110">
        <f t="shared" si="26"/>
        <v>59</v>
      </c>
      <c r="B69" s="431" t="s">
        <v>736</v>
      </c>
      <c r="C69" s="39">
        <v>2658</v>
      </c>
      <c r="D69" s="39">
        <v>475</v>
      </c>
      <c r="E69" s="77">
        <f t="shared" si="14"/>
        <v>3133</v>
      </c>
      <c r="F69" s="39">
        <v>0</v>
      </c>
      <c r="G69" s="39">
        <v>0</v>
      </c>
      <c r="H69" s="77">
        <f t="shared" si="15"/>
        <v>0</v>
      </c>
      <c r="I69" s="39">
        <v>43</v>
      </c>
      <c r="J69" s="39">
        <v>4</v>
      </c>
      <c r="K69" s="77">
        <f t="shared" si="16"/>
        <v>47</v>
      </c>
      <c r="L69" s="39">
        <v>0</v>
      </c>
      <c r="M69" s="39">
        <v>0</v>
      </c>
      <c r="N69" s="77">
        <f t="shared" si="17"/>
        <v>0</v>
      </c>
      <c r="O69" s="70">
        <f t="shared" si="18"/>
        <v>43</v>
      </c>
      <c r="P69" s="70">
        <f t="shared" si="19"/>
        <v>4</v>
      </c>
      <c r="Q69" s="77">
        <f t="shared" si="20"/>
        <v>47</v>
      </c>
      <c r="R69" s="39">
        <v>12</v>
      </c>
      <c r="S69" s="39">
        <v>0</v>
      </c>
      <c r="T69" s="77">
        <f t="shared" si="21"/>
        <v>12</v>
      </c>
      <c r="U69" s="39">
        <v>0</v>
      </c>
      <c r="V69" s="39">
        <v>0</v>
      </c>
      <c r="W69" s="77">
        <f t="shared" si="22"/>
        <v>0</v>
      </c>
      <c r="X69" s="70">
        <f t="shared" si="23"/>
        <v>12</v>
      </c>
      <c r="Y69" s="70">
        <f t="shared" si="24"/>
        <v>0</v>
      </c>
      <c r="Z69" s="77">
        <f t="shared" si="25"/>
        <v>12</v>
      </c>
      <c r="AA69" s="443"/>
    </row>
    <row r="70" spans="1:27" ht="15" customHeight="1">
      <c r="A70" s="110">
        <f t="shared" si="26"/>
        <v>60</v>
      </c>
      <c r="B70" s="431" t="s">
        <v>737</v>
      </c>
      <c r="C70" s="39">
        <v>142</v>
      </c>
      <c r="D70" s="39">
        <v>6</v>
      </c>
      <c r="E70" s="77">
        <f t="shared" si="14"/>
        <v>148</v>
      </c>
      <c r="F70" s="39">
        <v>0</v>
      </c>
      <c r="G70" s="39">
        <v>0</v>
      </c>
      <c r="H70" s="77">
        <f t="shared" si="15"/>
        <v>0</v>
      </c>
      <c r="I70" s="39">
        <v>13</v>
      </c>
      <c r="J70" s="39">
        <v>1</v>
      </c>
      <c r="K70" s="77">
        <f t="shared" si="16"/>
        <v>14</v>
      </c>
      <c r="L70" s="39">
        <v>2</v>
      </c>
      <c r="M70" s="39">
        <v>0</v>
      </c>
      <c r="N70" s="77">
        <f t="shared" si="17"/>
        <v>2</v>
      </c>
      <c r="O70" s="70">
        <f t="shared" si="18"/>
        <v>15</v>
      </c>
      <c r="P70" s="70">
        <f t="shared" si="19"/>
        <v>1</v>
      </c>
      <c r="Q70" s="77">
        <f t="shared" si="20"/>
        <v>16</v>
      </c>
      <c r="R70" s="39">
        <v>2</v>
      </c>
      <c r="S70" s="39">
        <v>0</v>
      </c>
      <c r="T70" s="77">
        <f t="shared" si="21"/>
        <v>2</v>
      </c>
      <c r="U70" s="39">
        <v>0</v>
      </c>
      <c r="V70" s="39">
        <v>0</v>
      </c>
      <c r="W70" s="77">
        <f t="shared" si="22"/>
        <v>0</v>
      </c>
      <c r="X70" s="70">
        <f t="shared" si="23"/>
        <v>2</v>
      </c>
      <c r="Y70" s="70">
        <f t="shared" si="24"/>
        <v>0</v>
      </c>
      <c r="Z70" s="77">
        <f t="shared" si="25"/>
        <v>2</v>
      </c>
      <c r="AA70" s="443"/>
    </row>
    <row r="71" spans="1:27" ht="15" customHeight="1">
      <c r="A71" s="110">
        <f t="shared" si="26"/>
        <v>61</v>
      </c>
      <c r="B71" s="431" t="s">
        <v>738</v>
      </c>
      <c r="C71" s="39">
        <v>350</v>
      </c>
      <c r="D71" s="39">
        <v>14</v>
      </c>
      <c r="E71" s="77">
        <f t="shared" si="14"/>
        <v>364</v>
      </c>
      <c r="F71" s="39">
        <v>1</v>
      </c>
      <c r="G71" s="39">
        <v>0</v>
      </c>
      <c r="H71" s="77">
        <f t="shared" si="15"/>
        <v>1</v>
      </c>
      <c r="I71" s="39">
        <v>20</v>
      </c>
      <c r="J71" s="39">
        <v>0</v>
      </c>
      <c r="K71" s="77">
        <f t="shared" si="16"/>
        <v>20</v>
      </c>
      <c r="L71" s="39">
        <v>0</v>
      </c>
      <c r="M71" s="39">
        <v>0</v>
      </c>
      <c r="N71" s="77">
        <f t="shared" si="17"/>
        <v>0</v>
      </c>
      <c r="O71" s="70">
        <f t="shared" si="18"/>
        <v>20</v>
      </c>
      <c r="P71" s="70">
        <f t="shared" si="19"/>
        <v>0</v>
      </c>
      <c r="Q71" s="77">
        <f t="shared" si="20"/>
        <v>20</v>
      </c>
      <c r="R71" s="39">
        <v>3</v>
      </c>
      <c r="S71" s="39">
        <v>0</v>
      </c>
      <c r="T71" s="77">
        <f t="shared" si="21"/>
        <v>3</v>
      </c>
      <c r="U71" s="39">
        <v>0</v>
      </c>
      <c r="V71" s="39">
        <v>0</v>
      </c>
      <c r="W71" s="77">
        <f t="shared" si="22"/>
        <v>0</v>
      </c>
      <c r="X71" s="70">
        <f t="shared" si="23"/>
        <v>3</v>
      </c>
      <c r="Y71" s="70">
        <f t="shared" si="24"/>
        <v>0</v>
      </c>
      <c r="Z71" s="77">
        <f t="shared" si="25"/>
        <v>3</v>
      </c>
      <c r="AA71" s="443"/>
    </row>
    <row r="72" spans="1:27" ht="15" customHeight="1">
      <c r="A72" s="110">
        <f t="shared" si="26"/>
        <v>62</v>
      </c>
      <c r="B72" s="431" t="s">
        <v>739</v>
      </c>
      <c r="C72" s="39">
        <v>14</v>
      </c>
      <c r="D72" s="39">
        <v>1</v>
      </c>
      <c r="E72" s="77">
        <f t="shared" si="14"/>
        <v>15</v>
      </c>
      <c r="F72" s="39">
        <v>0</v>
      </c>
      <c r="G72" s="39">
        <v>0</v>
      </c>
      <c r="H72" s="77">
        <f t="shared" si="15"/>
        <v>0</v>
      </c>
      <c r="I72" s="39">
        <v>3</v>
      </c>
      <c r="J72" s="39">
        <v>0</v>
      </c>
      <c r="K72" s="77">
        <f t="shared" si="16"/>
        <v>3</v>
      </c>
      <c r="L72" s="39">
        <v>0</v>
      </c>
      <c r="M72" s="39">
        <v>0</v>
      </c>
      <c r="N72" s="77">
        <f t="shared" si="17"/>
        <v>0</v>
      </c>
      <c r="O72" s="70">
        <f t="shared" si="18"/>
        <v>3</v>
      </c>
      <c r="P72" s="70">
        <f t="shared" si="19"/>
        <v>0</v>
      </c>
      <c r="Q72" s="77">
        <f t="shared" si="20"/>
        <v>3</v>
      </c>
      <c r="R72" s="39">
        <v>0</v>
      </c>
      <c r="S72" s="39">
        <v>0</v>
      </c>
      <c r="T72" s="77">
        <f t="shared" si="21"/>
        <v>0</v>
      </c>
      <c r="U72" s="39">
        <v>0</v>
      </c>
      <c r="V72" s="39">
        <v>0</v>
      </c>
      <c r="W72" s="77">
        <f t="shared" si="22"/>
        <v>0</v>
      </c>
      <c r="X72" s="70">
        <f t="shared" si="23"/>
        <v>0</v>
      </c>
      <c r="Y72" s="70">
        <f t="shared" si="24"/>
        <v>0</v>
      </c>
      <c r="Z72" s="77">
        <f t="shared" si="25"/>
        <v>0</v>
      </c>
      <c r="AA72" s="443"/>
    </row>
    <row r="73" spans="1:27" ht="15" customHeight="1">
      <c r="A73" s="110">
        <f t="shared" si="26"/>
        <v>63</v>
      </c>
      <c r="B73" s="431" t="s">
        <v>740</v>
      </c>
      <c r="C73" s="39">
        <v>102</v>
      </c>
      <c r="D73" s="39">
        <v>1</v>
      </c>
      <c r="E73" s="77">
        <f t="shared" si="14"/>
        <v>103</v>
      </c>
      <c r="F73" s="39">
        <v>0</v>
      </c>
      <c r="G73" s="39">
        <v>0</v>
      </c>
      <c r="H73" s="77">
        <f t="shared" si="15"/>
        <v>0</v>
      </c>
      <c r="I73" s="39">
        <v>6</v>
      </c>
      <c r="J73" s="39">
        <v>1</v>
      </c>
      <c r="K73" s="77">
        <f t="shared" si="16"/>
        <v>7</v>
      </c>
      <c r="L73" s="39">
        <v>0</v>
      </c>
      <c r="M73" s="39">
        <v>0</v>
      </c>
      <c r="N73" s="77">
        <f t="shared" si="17"/>
        <v>0</v>
      </c>
      <c r="O73" s="70">
        <f t="shared" si="18"/>
        <v>6</v>
      </c>
      <c r="P73" s="70">
        <f t="shared" si="19"/>
        <v>1</v>
      </c>
      <c r="Q73" s="77">
        <f t="shared" si="20"/>
        <v>7</v>
      </c>
      <c r="R73" s="39">
        <v>7</v>
      </c>
      <c r="S73" s="39">
        <v>0</v>
      </c>
      <c r="T73" s="77">
        <f t="shared" si="21"/>
        <v>7</v>
      </c>
      <c r="U73" s="39">
        <v>0</v>
      </c>
      <c r="V73" s="39">
        <v>0</v>
      </c>
      <c r="W73" s="77">
        <f t="shared" si="22"/>
        <v>0</v>
      </c>
      <c r="X73" s="70">
        <f t="shared" si="23"/>
        <v>7</v>
      </c>
      <c r="Y73" s="70">
        <f t="shared" si="24"/>
        <v>0</v>
      </c>
      <c r="Z73" s="77">
        <f t="shared" si="25"/>
        <v>7</v>
      </c>
      <c r="AA73" s="443"/>
    </row>
    <row r="74" spans="1:27" ht="15" customHeight="1">
      <c r="A74" s="110">
        <f t="shared" si="26"/>
        <v>64</v>
      </c>
      <c r="B74" s="431" t="s">
        <v>741</v>
      </c>
      <c r="C74" s="39">
        <v>596</v>
      </c>
      <c r="D74" s="39">
        <v>50</v>
      </c>
      <c r="E74" s="77">
        <f t="shared" si="14"/>
        <v>646</v>
      </c>
      <c r="F74" s="39">
        <v>1</v>
      </c>
      <c r="G74" s="39">
        <v>0</v>
      </c>
      <c r="H74" s="77">
        <f t="shared" si="15"/>
        <v>1</v>
      </c>
      <c r="I74" s="39">
        <v>16</v>
      </c>
      <c r="J74" s="39">
        <v>1</v>
      </c>
      <c r="K74" s="77">
        <f t="shared" si="16"/>
        <v>17</v>
      </c>
      <c r="L74" s="39">
        <v>0</v>
      </c>
      <c r="M74" s="39">
        <v>0</v>
      </c>
      <c r="N74" s="77">
        <f t="shared" si="17"/>
        <v>0</v>
      </c>
      <c r="O74" s="70">
        <f t="shared" si="18"/>
        <v>16</v>
      </c>
      <c r="P74" s="70">
        <f t="shared" si="19"/>
        <v>1</v>
      </c>
      <c r="Q74" s="77">
        <f t="shared" si="20"/>
        <v>17</v>
      </c>
      <c r="R74" s="39">
        <v>5</v>
      </c>
      <c r="S74" s="39">
        <v>0</v>
      </c>
      <c r="T74" s="77">
        <f t="shared" si="21"/>
        <v>5</v>
      </c>
      <c r="U74" s="39">
        <v>0</v>
      </c>
      <c r="V74" s="39">
        <v>0</v>
      </c>
      <c r="W74" s="77">
        <f t="shared" si="22"/>
        <v>0</v>
      </c>
      <c r="X74" s="70">
        <f t="shared" si="23"/>
        <v>5</v>
      </c>
      <c r="Y74" s="70">
        <f t="shared" si="24"/>
        <v>0</v>
      </c>
      <c r="Z74" s="77">
        <f t="shared" si="25"/>
        <v>5</v>
      </c>
      <c r="AA74" s="443"/>
    </row>
    <row r="75" spans="1:27" ht="15" customHeight="1">
      <c r="A75" s="110">
        <f t="shared" si="26"/>
        <v>65</v>
      </c>
      <c r="B75" s="431" t="s">
        <v>742</v>
      </c>
      <c r="C75" s="39">
        <v>67</v>
      </c>
      <c r="D75" s="39">
        <v>0</v>
      </c>
      <c r="E75" s="77">
        <f t="shared" si="14"/>
        <v>67</v>
      </c>
      <c r="F75" s="39">
        <v>0</v>
      </c>
      <c r="G75" s="39">
        <v>0</v>
      </c>
      <c r="H75" s="77">
        <f t="shared" si="15"/>
        <v>0</v>
      </c>
      <c r="I75" s="39">
        <v>9</v>
      </c>
      <c r="J75" s="39">
        <v>0</v>
      </c>
      <c r="K75" s="77">
        <f t="shared" si="16"/>
        <v>9</v>
      </c>
      <c r="L75" s="39">
        <v>0</v>
      </c>
      <c r="M75" s="39">
        <v>0</v>
      </c>
      <c r="N75" s="77">
        <f t="shared" si="17"/>
        <v>0</v>
      </c>
      <c r="O75" s="70">
        <f t="shared" si="18"/>
        <v>9</v>
      </c>
      <c r="P75" s="70">
        <f t="shared" si="19"/>
        <v>0</v>
      </c>
      <c r="Q75" s="77">
        <f t="shared" si="20"/>
        <v>9</v>
      </c>
      <c r="R75" s="39">
        <v>9</v>
      </c>
      <c r="S75" s="39">
        <v>0</v>
      </c>
      <c r="T75" s="77">
        <f t="shared" si="21"/>
        <v>9</v>
      </c>
      <c r="U75" s="39">
        <v>0</v>
      </c>
      <c r="V75" s="39">
        <v>0</v>
      </c>
      <c r="W75" s="77">
        <f t="shared" si="22"/>
        <v>0</v>
      </c>
      <c r="X75" s="70">
        <f t="shared" si="23"/>
        <v>9</v>
      </c>
      <c r="Y75" s="70">
        <f t="shared" si="24"/>
        <v>0</v>
      </c>
      <c r="Z75" s="77">
        <f t="shared" si="25"/>
        <v>9</v>
      </c>
      <c r="AA75" s="443"/>
    </row>
    <row r="76" spans="1:27" ht="15" customHeight="1">
      <c r="A76" s="110">
        <f t="shared" si="26"/>
        <v>66</v>
      </c>
      <c r="B76" s="431" t="s">
        <v>743</v>
      </c>
      <c r="C76" s="39">
        <v>69</v>
      </c>
      <c r="D76" s="39">
        <v>0</v>
      </c>
      <c r="E76" s="77">
        <f t="shared" si="14"/>
        <v>69</v>
      </c>
      <c r="F76" s="39">
        <v>0</v>
      </c>
      <c r="G76" s="39">
        <v>0</v>
      </c>
      <c r="H76" s="77">
        <f t="shared" si="15"/>
        <v>0</v>
      </c>
      <c r="I76" s="39">
        <v>11</v>
      </c>
      <c r="J76" s="39">
        <v>0</v>
      </c>
      <c r="K76" s="77">
        <f t="shared" si="16"/>
        <v>11</v>
      </c>
      <c r="L76" s="39">
        <v>0</v>
      </c>
      <c r="M76" s="39">
        <v>0</v>
      </c>
      <c r="N76" s="77">
        <f t="shared" si="17"/>
        <v>0</v>
      </c>
      <c r="O76" s="70">
        <f t="shared" si="18"/>
        <v>11</v>
      </c>
      <c r="P76" s="70">
        <f t="shared" si="19"/>
        <v>0</v>
      </c>
      <c r="Q76" s="77">
        <f t="shared" si="20"/>
        <v>11</v>
      </c>
      <c r="R76" s="39">
        <v>2</v>
      </c>
      <c r="S76" s="39">
        <v>0</v>
      </c>
      <c r="T76" s="77">
        <f t="shared" si="21"/>
        <v>2</v>
      </c>
      <c r="U76" s="39">
        <v>0</v>
      </c>
      <c r="V76" s="39">
        <v>0</v>
      </c>
      <c r="W76" s="77">
        <f t="shared" si="22"/>
        <v>0</v>
      </c>
      <c r="X76" s="70">
        <f t="shared" si="23"/>
        <v>2</v>
      </c>
      <c r="Y76" s="70">
        <f t="shared" si="24"/>
        <v>0</v>
      </c>
      <c r="Z76" s="77">
        <f t="shared" si="25"/>
        <v>2</v>
      </c>
      <c r="AA76" s="443"/>
    </row>
    <row r="77" spans="1:27" ht="15" customHeight="1">
      <c r="A77" s="110">
        <f t="shared" si="26"/>
        <v>67</v>
      </c>
      <c r="B77" s="431" t="s">
        <v>744</v>
      </c>
      <c r="C77" s="39">
        <v>3884</v>
      </c>
      <c r="D77" s="39">
        <v>34</v>
      </c>
      <c r="E77" s="77">
        <f t="shared" si="14"/>
        <v>3918</v>
      </c>
      <c r="F77" s="39">
        <v>221</v>
      </c>
      <c r="G77" s="39">
        <v>0</v>
      </c>
      <c r="H77" s="77">
        <f t="shared" si="15"/>
        <v>221</v>
      </c>
      <c r="I77" s="39">
        <v>57</v>
      </c>
      <c r="J77" s="39">
        <v>0</v>
      </c>
      <c r="K77" s="77">
        <f t="shared" si="16"/>
        <v>57</v>
      </c>
      <c r="L77" s="39">
        <v>58</v>
      </c>
      <c r="M77" s="39">
        <v>0</v>
      </c>
      <c r="N77" s="77">
        <f t="shared" si="17"/>
        <v>58</v>
      </c>
      <c r="O77" s="70">
        <f t="shared" si="18"/>
        <v>115</v>
      </c>
      <c r="P77" s="70">
        <f t="shared" si="19"/>
        <v>0</v>
      </c>
      <c r="Q77" s="77">
        <f t="shared" si="20"/>
        <v>115</v>
      </c>
      <c r="R77" s="39">
        <v>14</v>
      </c>
      <c r="S77" s="39">
        <v>0</v>
      </c>
      <c r="T77" s="77">
        <f t="shared" si="21"/>
        <v>14</v>
      </c>
      <c r="U77" s="39">
        <v>0</v>
      </c>
      <c r="V77" s="39">
        <v>0</v>
      </c>
      <c r="W77" s="77">
        <f t="shared" si="22"/>
        <v>0</v>
      </c>
      <c r="X77" s="70">
        <f t="shared" si="23"/>
        <v>14</v>
      </c>
      <c r="Y77" s="70">
        <f t="shared" si="24"/>
        <v>0</v>
      </c>
      <c r="Z77" s="77">
        <f t="shared" si="25"/>
        <v>14</v>
      </c>
      <c r="AA77" s="443"/>
    </row>
    <row r="78" spans="1:27" ht="15" customHeight="1">
      <c r="A78" s="110">
        <f t="shared" si="26"/>
        <v>68</v>
      </c>
      <c r="B78" s="431" t="s">
        <v>745</v>
      </c>
      <c r="C78" s="39">
        <v>124</v>
      </c>
      <c r="D78" s="39">
        <v>4</v>
      </c>
      <c r="E78" s="77">
        <f t="shared" si="14"/>
        <v>128</v>
      </c>
      <c r="F78" s="39">
        <v>0</v>
      </c>
      <c r="G78" s="39">
        <v>0</v>
      </c>
      <c r="H78" s="77">
        <f t="shared" si="15"/>
        <v>0</v>
      </c>
      <c r="I78" s="39">
        <v>7</v>
      </c>
      <c r="J78" s="39">
        <v>0</v>
      </c>
      <c r="K78" s="77">
        <f t="shared" si="16"/>
        <v>7</v>
      </c>
      <c r="L78" s="39">
        <v>0</v>
      </c>
      <c r="M78" s="39">
        <v>0</v>
      </c>
      <c r="N78" s="77">
        <f t="shared" si="17"/>
        <v>0</v>
      </c>
      <c r="O78" s="70">
        <f t="shared" si="18"/>
        <v>7</v>
      </c>
      <c r="P78" s="70">
        <f t="shared" si="19"/>
        <v>0</v>
      </c>
      <c r="Q78" s="77">
        <f t="shared" si="20"/>
        <v>7</v>
      </c>
      <c r="R78" s="39">
        <v>2</v>
      </c>
      <c r="S78" s="39">
        <v>0</v>
      </c>
      <c r="T78" s="77">
        <f t="shared" si="21"/>
        <v>2</v>
      </c>
      <c r="U78" s="39">
        <v>0</v>
      </c>
      <c r="V78" s="39">
        <v>0</v>
      </c>
      <c r="W78" s="77">
        <f t="shared" si="22"/>
        <v>0</v>
      </c>
      <c r="X78" s="70">
        <f t="shared" si="23"/>
        <v>2</v>
      </c>
      <c r="Y78" s="70">
        <f t="shared" si="24"/>
        <v>0</v>
      </c>
      <c r="Z78" s="77">
        <f t="shared" si="25"/>
        <v>2</v>
      </c>
      <c r="AA78" s="443"/>
    </row>
    <row r="79" spans="1:27" ht="15" customHeight="1">
      <c r="A79" s="110">
        <f t="shared" si="26"/>
        <v>69</v>
      </c>
      <c r="B79" s="431" t="s">
        <v>746</v>
      </c>
      <c r="C79" s="39">
        <v>40</v>
      </c>
      <c r="D79" s="39">
        <v>1</v>
      </c>
      <c r="E79" s="77">
        <f t="shared" si="14"/>
        <v>41</v>
      </c>
      <c r="F79" s="39">
        <v>0</v>
      </c>
      <c r="G79" s="39">
        <v>0</v>
      </c>
      <c r="H79" s="77">
        <f t="shared" si="15"/>
        <v>0</v>
      </c>
      <c r="I79" s="39">
        <v>0</v>
      </c>
      <c r="J79" s="39">
        <v>0</v>
      </c>
      <c r="K79" s="77">
        <f t="shared" si="16"/>
        <v>0</v>
      </c>
      <c r="L79" s="39">
        <v>0</v>
      </c>
      <c r="M79" s="39">
        <v>0</v>
      </c>
      <c r="N79" s="77">
        <f t="shared" si="17"/>
        <v>0</v>
      </c>
      <c r="O79" s="70">
        <f t="shared" si="18"/>
        <v>0</v>
      </c>
      <c r="P79" s="70">
        <f t="shared" si="19"/>
        <v>0</v>
      </c>
      <c r="Q79" s="77">
        <f t="shared" si="20"/>
        <v>0</v>
      </c>
      <c r="R79" s="39">
        <v>1</v>
      </c>
      <c r="S79" s="39">
        <v>0</v>
      </c>
      <c r="T79" s="77">
        <f t="shared" si="21"/>
        <v>1</v>
      </c>
      <c r="U79" s="39">
        <v>0</v>
      </c>
      <c r="V79" s="39">
        <v>0</v>
      </c>
      <c r="W79" s="77">
        <f t="shared" si="22"/>
        <v>0</v>
      </c>
      <c r="X79" s="70">
        <f t="shared" si="23"/>
        <v>1</v>
      </c>
      <c r="Y79" s="70">
        <f t="shared" si="24"/>
        <v>0</v>
      </c>
      <c r="Z79" s="77">
        <f t="shared" si="25"/>
        <v>1</v>
      </c>
      <c r="AA79" s="443"/>
    </row>
    <row r="80" spans="1:27" ht="15" customHeight="1">
      <c r="A80" s="110">
        <f t="shared" si="26"/>
        <v>70</v>
      </c>
      <c r="B80" s="431" t="s">
        <v>747</v>
      </c>
      <c r="C80" s="39">
        <v>321</v>
      </c>
      <c r="D80" s="39">
        <v>75</v>
      </c>
      <c r="E80" s="77">
        <f t="shared" si="14"/>
        <v>396</v>
      </c>
      <c r="F80" s="39">
        <v>0</v>
      </c>
      <c r="G80" s="39">
        <v>0</v>
      </c>
      <c r="H80" s="77">
        <f t="shared" si="15"/>
        <v>0</v>
      </c>
      <c r="I80" s="39">
        <v>7</v>
      </c>
      <c r="J80" s="39">
        <v>1</v>
      </c>
      <c r="K80" s="77">
        <f t="shared" si="16"/>
        <v>8</v>
      </c>
      <c r="L80" s="39">
        <v>1</v>
      </c>
      <c r="M80" s="39">
        <v>0</v>
      </c>
      <c r="N80" s="77">
        <f t="shared" si="17"/>
        <v>1</v>
      </c>
      <c r="O80" s="70">
        <f t="shared" si="18"/>
        <v>8</v>
      </c>
      <c r="P80" s="70">
        <f t="shared" si="19"/>
        <v>1</v>
      </c>
      <c r="Q80" s="77">
        <f t="shared" si="20"/>
        <v>9</v>
      </c>
      <c r="R80" s="39">
        <v>0</v>
      </c>
      <c r="S80" s="39">
        <v>0</v>
      </c>
      <c r="T80" s="77">
        <f t="shared" si="21"/>
        <v>0</v>
      </c>
      <c r="U80" s="39">
        <v>0</v>
      </c>
      <c r="V80" s="39">
        <v>0</v>
      </c>
      <c r="W80" s="77">
        <f t="shared" si="22"/>
        <v>0</v>
      </c>
      <c r="X80" s="70">
        <f t="shared" si="23"/>
        <v>0</v>
      </c>
      <c r="Y80" s="70">
        <f t="shared" si="24"/>
        <v>0</v>
      </c>
      <c r="Z80" s="77">
        <f t="shared" si="25"/>
        <v>0</v>
      </c>
      <c r="AA80" s="443"/>
    </row>
    <row r="81" spans="1:27" ht="15" customHeight="1">
      <c r="A81" s="110">
        <f t="shared" si="26"/>
        <v>71</v>
      </c>
      <c r="B81" s="431" t="s">
        <v>748</v>
      </c>
      <c r="C81" s="39">
        <v>144</v>
      </c>
      <c r="D81" s="39">
        <v>6</v>
      </c>
      <c r="E81" s="77">
        <f t="shared" si="14"/>
        <v>150</v>
      </c>
      <c r="F81" s="39">
        <v>0</v>
      </c>
      <c r="G81" s="39">
        <v>0</v>
      </c>
      <c r="H81" s="77">
        <f t="shared" si="15"/>
        <v>0</v>
      </c>
      <c r="I81" s="39">
        <v>21</v>
      </c>
      <c r="J81" s="39">
        <v>0</v>
      </c>
      <c r="K81" s="77">
        <f t="shared" si="16"/>
        <v>21</v>
      </c>
      <c r="L81" s="39">
        <v>0</v>
      </c>
      <c r="M81" s="39">
        <v>0</v>
      </c>
      <c r="N81" s="77">
        <f t="shared" si="17"/>
        <v>0</v>
      </c>
      <c r="O81" s="70">
        <f t="shared" si="18"/>
        <v>21</v>
      </c>
      <c r="P81" s="70">
        <f t="shared" si="19"/>
        <v>0</v>
      </c>
      <c r="Q81" s="77">
        <f t="shared" si="20"/>
        <v>21</v>
      </c>
      <c r="R81" s="39">
        <v>4</v>
      </c>
      <c r="S81" s="39">
        <v>0</v>
      </c>
      <c r="T81" s="77">
        <f t="shared" si="21"/>
        <v>4</v>
      </c>
      <c r="U81" s="39">
        <v>0</v>
      </c>
      <c r="V81" s="39">
        <v>0</v>
      </c>
      <c r="W81" s="77">
        <f t="shared" si="22"/>
        <v>0</v>
      </c>
      <c r="X81" s="70">
        <f t="shared" si="23"/>
        <v>4</v>
      </c>
      <c r="Y81" s="70">
        <f t="shared" si="24"/>
        <v>0</v>
      </c>
      <c r="Z81" s="77">
        <f t="shared" si="25"/>
        <v>4</v>
      </c>
      <c r="AA81" s="443"/>
    </row>
    <row r="82" spans="1:27" ht="15" customHeight="1">
      <c r="A82" s="110">
        <f t="shared" si="26"/>
        <v>72</v>
      </c>
      <c r="B82" s="431" t="s">
        <v>749</v>
      </c>
      <c r="C82" s="39">
        <v>69</v>
      </c>
      <c r="D82" s="39">
        <v>1</v>
      </c>
      <c r="E82" s="77">
        <f t="shared" si="14"/>
        <v>70</v>
      </c>
      <c r="F82" s="39">
        <v>1</v>
      </c>
      <c r="G82" s="39">
        <v>0</v>
      </c>
      <c r="H82" s="77">
        <f t="shared" si="15"/>
        <v>1</v>
      </c>
      <c r="I82" s="39">
        <v>11</v>
      </c>
      <c r="J82" s="39">
        <v>0</v>
      </c>
      <c r="K82" s="77">
        <f t="shared" si="16"/>
        <v>11</v>
      </c>
      <c r="L82" s="39">
        <v>1</v>
      </c>
      <c r="M82" s="39">
        <v>0</v>
      </c>
      <c r="N82" s="77">
        <f t="shared" si="17"/>
        <v>1</v>
      </c>
      <c r="O82" s="70">
        <f t="shared" si="18"/>
        <v>12</v>
      </c>
      <c r="P82" s="70">
        <f t="shared" si="19"/>
        <v>0</v>
      </c>
      <c r="Q82" s="77">
        <f t="shared" si="20"/>
        <v>12</v>
      </c>
      <c r="R82" s="39">
        <v>8</v>
      </c>
      <c r="S82" s="39">
        <v>0</v>
      </c>
      <c r="T82" s="77">
        <f t="shared" si="21"/>
        <v>8</v>
      </c>
      <c r="U82" s="39">
        <v>0</v>
      </c>
      <c r="V82" s="39">
        <v>0</v>
      </c>
      <c r="W82" s="77">
        <f t="shared" si="22"/>
        <v>0</v>
      </c>
      <c r="X82" s="70">
        <f t="shared" si="23"/>
        <v>8</v>
      </c>
      <c r="Y82" s="70">
        <f t="shared" si="24"/>
        <v>0</v>
      </c>
      <c r="Z82" s="77">
        <f t="shared" si="25"/>
        <v>8</v>
      </c>
      <c r="AA82" s="443"/>
    </row>
    <row r="83" spans="1:27" ht="15" customHeight="1">
      <c r="A83" s="110">
        <f t="shared" si="26"/>
        <v>73</v>
      </c>
      <c r="B83" s="431" t="s">
        <v>750</v>
      </c>
      <c r="C83" s="39">
        <v>2</v>
      </c>
      <c r="D83" s="39">
        <v>0</v>
      </c>
      <c r="E83" s="77">
        <f t="shared" si="14"/>
        <v>2</v>
      </c>
      <c r="F83" s="39">
        <v>0</v>
      </c>
      <c r="G83" s="39">
        <v>0</v>
      </c>
      <c r="H83" s="77">
        <f t="shared" si="15"/>
        <v>0</v>
      </c>
      <c r="I83" s="39">
        <v>4</v>
      </c>
      <c r="J83" s="39">
        <v>0</v>
      </c>
      <c r="K83" s="77">
        <f t="shared" si="16"/>
        <v>4</v>
      </c>
      <c r="L83" s="39">
        <v>0</v>
      </c>
      <c r="M83" s="39">
        <v>0</v>
      </c>
      <c r="N83" s="77">
        <f t="shared" si="17"/>
        <v>0</v>
      </c>
      <c r="O83" s="70">
        <f t="shared" si="18"/>
        <v>4</v>
      </c>
      <c r="P83" s="70">
        <f t="shared" si="19"/>
        <v>0</v>
      </c>
      <c r="Q83" s="77">
        <f t="shared" si="20"/>
        <v>4</v>
      </c>
      <c r="R83" s="39">
        <v>2</v>
      </c>
      <c r="S83" s="39">
        <v>0</v>
      </c>
      <c r="T83" s="77">
        <f t="shared" si="21"/>
        <v>2</v>
      </c>
      <c r="U83" s="39">
        <v>0</v>
      </c>
      <c r="V83" s="39">
        <v>0</v>
      </c>
      <c r="W83" s="77">
        <f t="shared" si="22"/>
        <v>0</v>
      </c>
      <c r="X83" s="70">
        <f t="shared" si="23"/>
        <v>2</v>
      </c>
      <c r="Y83" s="70">
        <f t="shared" si="24"/>
        <v>0</v>
      </c>
      <c r="Z83" s="77">
        <f t="shared" si="25"/>
        <v>2</v>
      </c>
      <c r="AA83" s="443"/>
    </row>
    <row r="84" spans="1:27" ht="15" customHeight="1">
      <c r="A84" s="110">
        <f t="shared" si="26"/>
        <v>74</v>
      </c>
      <c r="B84" s="431" t="s">
        <v>751</v>
      </c>
      <c r="C84" s="39">
        <v>266</v>
      </c>
      <c r="D84" s="39">
        <v>5</v>
      </c>
      <c r="E84" s="77">
        <f t="shared" si="14"/>
        <v>271</v>
      </c>
      <c r="F84" s="39">
        <v>4</v>
      </c>
      <c r="G84" s="39">
        <v>0</v>
      </c>
      <c r="H84" s="77">
        <f t="shared" si="15"/>
        <v>4</v>
      </c>
      <c r="I84" s="39">
        <v>9</v>
      </c>
      <c r="J84" s="39">
        <v>0</v>
      </c>
      <c r="K84" s="77">
        <f t="shared" si="16"/>
        <v>9</v>
      </c>
      <c r="L84" s="39">
        <v>2</v>
      </c>
      <c r="M84" s="39">
        <v>0</v>
      </c>
      <c r="N84" s="77">
        <f t="shared" si="17"/>
        <v>2</v>
      </c>
      <c r="O84" s="70">
        <f t="shared" si="18"/>
        <v>11</v>
      </c>
      <c r="P84" s="70">
        <f t="shared" si="19"/>
        <v>0</v>
      </c>
      <c r="Q84" s="77">
        <f t="shared" si="20"/>
        <v>11</v>
      </c>
      <c r="R84" s="39">
        <v>3</v>
      </c>
      <c r="S84" s="39">
        <v>0</v>
      </c>
      <c r="T84" s="77">
        <f t="shared" si="21"/>
        <v>3</v>
      </c>
      <c r="U84" s="39">
        <v>0</v>
      </c>
      <c r="V84" s="39">
        <v>0</v>
      </c>
      <c r="W84" s="77">
        <f t="shared" si="22"/>
        <v>0</v>
      </c>
      <c r="X84" s="70">
        <f t="shared" si="23"/>
        <v>3</v>
      </c>
      <c r="Y84" s="70">
        <f t="shared" si="24"/>
        <v>0</v>
      </c>
      <c r="Z84" s="77">
        <f t="shared" si="25"/>
        <v>3</v>
      </c>
      <c r="AA84" s="443"/>
    </row>
    <row r="85" spans="1:27" ht="15" customHeight="1">
      <c r="A85" s="110">
        <f t="shared" si="26"/>
        <v>75</v>
      </c>
      <c r="B85" s="431" t="s">
        <v>752</v>
      </c>
      <c r="C85" s="39">
        <v>1</v>
      </c>
      <c r="D85" s="39">
        <v>0</v>
      </c>
      <c r="E85" s="77">
        <f t="shared" si="14"/>
        <v>1</v>
      </c>
      <c r="F85" s="39">
        <v>0</v>
      </c>
      <c r="G85" s="39">
        <v>0</v>
      </c>
      <c r="H85" s="77">
        <f t="shared" si="15"/>
        <v>0</v>
      </c>
      <c r="I85" s="39">
        <v>1</v>
      </c>
      <c r="J85" s="39">
        <v>0</v>
      </c>
      <c r="K85" s="77">
        <f t="shared" si="16"/>
        <v>1</v>
      </c>
      <c r="L85" s="39">
        <v>0</v>
      </c>
      <c r="M85" s="39">
        <v>0</v>
      </c>
      <c r="N85" s="77">
        <f t="shared" si="17"/>
        <v>0</v>
      </c>
      <c r="O85" s="70">
        <f t="shared" si="18"/>
        <v>1</v>
      </c>
      <c r="P85" s="70">
        <f t="shared" si="19"/>
        <v>0</v>
      </c>
      <c r="Q85" s="77">
        <f t="shared" si="20"/>
        <v>1</v>
      </c>
      <c r="R85" s="39">
        <v>0</v>
      </c>
      <c r="S85" s="39">
        <v>0</v>
      </c>
      <c r="T85" s="77">
        <f t="shared" si="21"/>
        <v>0</v>
      </c>
      <c r="U85" s="39">
        <v>0</v>
      </c>
      <c r="V85" s="39">
        <v>0</v>
      </c>
      <c r="W85" s="77">
        <f t="shared" si="22"/>
        <v>0</v>
      </c>
      <c r="X85" s="70">
        <f t="shared" si="23"/>
        <v>0</v>
      </c>
      <c r="Y85" s="70">
        <f t="shared" si="24"/>
        <v>0</v>
      </c>
      <c r="Z85" s="77">
        <f t="shared" si="25"/>
        <v>0</v>
      </c>
      <c r="AA85" s="443"/>
    </row>
    <row r="86" spans="1:27" ht="15" customHeight="1">
      <c r="A86" s="110">
        <f t="shared" si="26"/>
        <v>76</v>
      </c>
      <c r="B86" s="431" t="s">
        <v>753</v>
      </c>
      <c r="C86" s="39">
        <v>0</v>
      </c>
      <c r="D86" s="39">
        <v>0</v>
      </c>
      <c r="E86" s="77">
        <f t="shared" si="14"/>
        <v>0</v>
      </c>
      <c r="F86" s="39">
        <v>0</v>
      </c>
      <c r="G86" s="39">
        <v>0</v>
      </c>
      <c r="H86" s="77">
        <f t="shared" si="15"/>
        <v>0</v>
      </c>
      <c r="I86" s="39">
        <v>2</v>
      </c>
      <c r="J86" s="39">
        <v>0</v>
      </c>
      <c r="K86" s="77">
        <f t="shared" si="16"/>
        <v>2</v>
      </c>
      <c r="L86" s="39">
        <v>0</v>
      </c>
      <c r="M86" s="39">
        <v>0</v>
      </c>
      <c r="N86" s="77">
        <f t="shared" si="17"/>
        <v>0</v>
      </c>
      <c r="O86" s="70">
        <f t="shared" si="18"/>
        <v>2</v>
      </c>
      <c r="P86" s="70">
        <f t="shared" si="19"/>
        <v>0</v>
      </c>
      <c r="Q86" s="77">
        <f t="shared" si="20"/>
        <v>2</v>
      </c>
      <c r="R86" s="39">
        <v>1</v>
      </c>
      <c r="S86" s="39">
        <v>0</v>
      </c>
      <c r="T86" s="77">
        <f t="shared" si="21"/>
        <v>1</v>
      </c>
      <c r="U86" s="39">
        <v>0</v>
      </c>
      <c r="V86" s="39">
        <v>0</v>
      </c>
      <c r="W86" s="77">
        <f t="shared" si="22"/>
        <v>0</v>
      </c>
      <c r="X86" s="70">
        <f t="shared" si="23"/>
        <v>1</v>
      </c>
      <c r="Y86" s="70">
        <f t="shared" si="24"/>
        <v>0</v>
      </c>
      <c r="Z86" s="77">
        <f t="shared" si="25"/>
        <v>1</v>
      </c>
      <c r="AA86" s="443"/>
    </row>
    <row r="87" spans="1:27" ht="15" customHeight="1">
      <c r="A87" s="110">
        <f t="shared" si="26"/>
        <v>77</v>
      </c>
      <c r="B87" s="433" t="s">
        <v>754</v>
      </c>
      <c r="C87" s="39">
        <v>311</v>
      </c>
      <c r="D87" s="39">
        <v>10</v>
      </c>
      <c r="E87" s="77">
        <f t="shared" si="14"/>
        <v>321</v>
      </c>
      <c r="F87" s="39">
        <v>0</v>
      </c>
      <c r="G87" s="39">
        <v>0</v>
      </c>
      <c r="H87" s="77">
        <f t="shared" si="15"/>
        <v>0</v>
      </c>
      <c r="I87" s="39">
        <v>8</v>
      </c>
      <c r="J87" s="39">
        <v>0</v>
      </c>
      <c r="K87" s="77">
        <f t="shared" si="16"/>
        <v>8</v>
      </c>
      <c r="L87" s="39">
        <v>0</v>
      </c>
      <c r="M87" s="39">
        <v>0</v>
      </c>
      <c r="N87" s="77">
        <f t="shared" si="17"/>
        <v>0</v>
      </c>
      <c r="O87" s="70">
        <f t="shared" si="18"/>
        <v>8</v>
      </c>
      <c r="P87" s="70">
        <f t="shared" si="19"/>
        <v>0</v>
      </c>
      <c r="Q87" s="77">
        <f t="shared" si="20"/>
        <v>8</v>
      </c>
      <c r="R87" s="39">
        <v>1</v>
      </c>
      <c r="S87" s="39">
        <v>0</v>
      </c>
      <c r="T87" s="77">
        <f t="shared" si="21"/>
        <v>1</v>
      </c>
      <c r="U87" s="39">
        <v>0</v>
      </c>
      <c r="V87" s="39">
        <v>0</v>
      </c>
      <c r="W87" s="77">
        <f t="shared" si="22"/>
        <v>0</v>
      </c>
      <c r="X87" s="70">
        <f t="shared" si="23"/>
        <v>1</v>
      </c>
      <c r="Y87" s="70">
        <f t="shared" si="24"/>
        <v>0</v>
      </c>
      <c r="Z87" s="77">
        <f t="shared" si="25"/>
        <v>1</v>
      </c>
      <c r="AA87" s="443"/>
    </row>
    <row r="88" spans="1:27" ht="15" customHeight="1">
      <c r="A88" s="110">
        <f t="shared" si="26"/>
        <v>78</v>
      </c>
      <c r="B88" s="433" t="s">
        <v>755</v>
      </c>
      <c r="C88" s="39">
        <v>918</v>
      </c>
      <c r="D88" s="39">
        <v>11</v>
      </c>
      <c r="E88" s="77">
        <f t="shared" si="14"/>
        <v>929</v>
      </c>
      <c r="F88" s="39">
        <v>1</v>
      </c>
      <c r="G88" s="39">
        <v>0</v>
      </c>
      <c r="H88" s="77">
        <f t="shared" si="15"/>
        <v>1</v>
      </c>
      <c r="I88" s="39">
        <v>9</v>
      </c>
      <c r="J88" s="39">
        <v>0</v>
      </c>
      <c r="K88" s="77">
        <f t="shared" si="16"/>
        <v>9</v>
      </c>
      <c r="L88" s="39">
        <v>0</v>
      </c>
      <c r="M88" s="39">
        <v>0</v>
      </c>
      <c r="N88" s="77">
        <f t="shared" si="17"/>
        <v>0</v>
      </c>
      <c r="O88" s="70">
        <f t="shared" si="18"/>
        <v>9</v>
      </c>
      <c r="P88" s="70">
        <f t="shared" si="19"/>
        <v>0</v>
      </c>
      <c r="Q88" s="77">
        <f t="shared" si="20"/>
        <v>9</v>
      </c>
      <c r="R88" s="39">
        <v>3</v>
      </c>
      <c r="S88" s="39">
        <v>0</v>
      </c>
      <c r="T88" s="77">
        <f t="shared" si="21"/>
        <v>3</v>
      </c>
      <c r="U88" s="39">
        <v>0</v>
      </c>
      <c r="V88" s="39">
        <v>0</v>
      </c>
      <c r="W88" s="77">
        <f t="shared" si="22"/>
        <v>0</v>
      </c>
      <c r="X88" s="70">
        <f t="shared" si="23"/>
        <v>3</v>
      </c>
      <c r="Y88" s="70">
        <f t="shared" si="24"/>
        <v>0</v>
      </c>
      <c r="Z88" s="77">
        <f t="shared" si="25"/>
        <v>3</v>
      </c>
      <c r="AA88" s="443"/>
    </row>
    <row r="89" spans="1:27" ht="15" customHeight="1">
      <c r="A89" s="110">
        <f t="shared" si="26"/>
        <v>79</v>
      </c>
      <c r="B89" s="433" t="s">
        <v>756</v>
      </c>
      <c r="C89" s="39">
        <v>49</v>
      </c>
      <c r="D89" s="39">
        <v>1</v>
      </c>
      <c r="E89" s="77">
        <f t="shared" si="14"/>
        <v>50</v>
      </c>
      <c r="F89" s="39">
        <v>0</v>
      </c>
      <c r="G89" s="39">
        <v>0</v>
      </c>
      <c r="H89" s="77">
        <f t="shared" si="15"/>
        <v>0</v>
      </c>
      <c r="I89" s="39">
        <v>2</v>
      </c>
      <c r="J89" s="39">
        <v>0</v>
      </c>
      <c r="K89" s="77">
        <f t="shared" si="16"/>
        <v>2</v>
      </c>
      <c r="L89" s="39">
        <v>0</v>
      </c>
      <c r="M89" s="39">
        <v>0</v>
      </c>
      <c r="N89" s="77">
        <f t="shared" si="17"/>
        <v>0</v>
      </c>
      <c r="O89" s="70">
        <f t="shared" si="18"/>
        <v>2</v>
      </c>
      <c r="P89" s="70">
        <f t="shared" si="19"/>
        <v>0</v>
      </c>
      <c r="Q89" s="77">
        <f t="shared" si="20"/>
        <v>2</v>
      </c>
      <c r="R89" s="39">
        <v>0</v>
      </c>
      <c r="S89" s="39">
        <v>0</v>
      </c>
      <c r="T89" s="77">
        <f t="shared" si="21"/>
        <v>0</v>
      </c>
      <c r="U89" s="39">
        <v>0</v>
      </c>
      <c r="V89" s="39">
        <v>0</v>
      </c>
      <c r="W89" s="77">
        <f t="shared" si="22"/>
        <v>0</v>
      </c>
      <c r="X89" s="70">
        <f t="shared" si="23"/>
        <v>0</v>
      </c>
      <c r="Y89" s="70">
        <f t="shared" si="24"/>
        <v>0</v>
      </c>
      <c r="Z89" s="77">
        <f t="shared" si="25"/>
        <v>0</v>
      </c>
      <c r="AA89" s="443"/>
    </row>
    <row r="90" spans="1:27" ht="15" customHeight="1">
      <c r="A90" s="110">
        <f t="shared" si="26"/>
        <v>80</v>
      </c>
      <c r="B90" s="433" t="s">
        <v>757</v>
      </c>
      <c r="C90" s="39">
        <v>269</v>
      </c>
      <c r="D90" s="39">
        <v>9</v>
      </c>
      <c r="E90" s="77">
        <f t="shared" si="14"/>
        <v>278</v>
      </c>
      <c r="F90" s="39">
        <v>0</v>
      </c>
      <c r="G90" s="39">
        <v>0</v>
      </c>
      <c r="H90" s="77">
        <f t="shared" si="15"/>
        <v>0</v>
      </c>
      <c r="I90" s="39">
        <v>16</v>
      </c>
      <c r="J90" s="39">
        <v>0</v>
      </c>
      <c r="K90" s="77">
        <f t="shared" si="16"/>
        <v>16</v>
      </c>
      <c r="L90" s="39">
        <v>0</v>
      </c>
      <c r="M90" s="39">
        <v>0</v>
      </c>
      <c r="N90" s="77">
        <f t="shared" si="17"/>
        <v>0</v>
      </c>
      <c r="O90" s="70">
        <f t="shared" si="18"/>
        <v>16</v>
      </c>
      <c r="P90" s="70">
        <f t="shared" si="19"/>
        <v>0</v>
      </c>
      <c r="Q90" s="77">
        <f t="shared" si="20"/>
        <v>16</v>
      </c>
      <c r="R90" s="39">
        <v>8</v>
      </c>
      <c r="S90" s="39">
        <v>0</v>
      </c>
      <c r="T90" s="77">
        <f t="shared" si="21"/>
        <v>8</v>
      </c>
      <c r="U90" s="39">
        <v>0</v>
      </c>
      <c r="V90" s="39">
        <v>0</v>
      </c>
      <c r="W90" s="77">
        <f t="shared" si="22"/>
        <v>0</v>
      </c>
      <c r="X90" s="70">
        <f t="shared" si="23"/>
        <v>8</v>
      </c>
      <c r="Y90" s="70">
        <f t="shared" si="24"/>
        <v>0</v>
      </c>
      <c r="Z90" s="77">
        <f t="shared" si="25"/>
        <v>8</v>
      </c>
      <c r="AA90" s="443"/>
    </row>
    <row r="91" spans="1:27" ht="15" customHeight="1">
      <c r="A91" s="110">
        <f t="shared" si="26"/>
        <v>81</v>
      </c>
      <c r="B91" s="445" t="s">
        <v>758</v>
      </c>
      <c r="C91" s="39">
        <v>667</v>
      </c>
      <c r="D91" s="39">
        <v>57</v>
      </c>
      <c r="E91" s="77">
        <f t="shared" si="14"/>
        <v>724</v>
      </c>
      <c r="F91" s="39">
        <v>0</v>
      </c>
      <c r="G91" s="39">
        <v>0</v>
      </c>
      <c r="H91" s="77">
        <f t="shared" si="15"/>
        <v>0</v>
      </c>
      <c r="I91" s="39">
        <v>13</v>
      </c>
      <c r="J91" s="39">
        <v>0</v>
      </c>
      <c r="K91" s="77">
        <f t="shared" si="16"/>
        <v>13</v>
      </c>
      <c r="L91" s="39">
        <v>0</v>
      </c>
      <c r="M91" s="39">
        <v>0</v>
      </c>
      <c r="N91" s="77">
        <f t="shared" si="17"/>
        <v>0</v>
      </c>
      <c r="O91" s="70">
        <f t="shared" si="18"/>
        <v>13</v>
      </c>
      <c r="P91" s="70">
        <f t="shared" si="19"/>
        <v>0</v>
      </c>
      <c r="Q91" s="77">
        <f t="shared" si="20"/>
        <v>13</v>
      </c>
      <c r="R91" s="39">
        <v>4</v>
      </c>
      <c r="S91" s="39">
        <v>0</v>
      </c>
      <c r="T91" s="77">
        <f t="shared" si="21"/>
        <v>4</v>
      </c>
      <c r="U91" s="39">
        <v>0</v>
      </c>
      <c r="V91" s="39">
        <v>0</v>
      </c>
      <c r="W91" s="77">
        <f t="shared" si="22"/>
        <v>0</v>
      </c>
      <c r="X91" s="70">
        <f t="shared" si="23"/>
        <v>4</v>
      </c>
      <c r="Y91" s="70">
        <f t="shared" si="24"/>
        <v>0</v>
      </c>
      <c r="Z91" s="77">
        <f t="shared" si="25"/>
        <v>4</v>
      </c>
      <c r="AA91" s="443"/>
    </row>
    <row r="92" spans="1:27" ht="24.95" customHeight="1">
      <c r="A92" s="407" t="s">
        <v>245</v>
      </c>
      <c r="B92" s="444"/>
      <c r="C92" s="120">
        <f t="shared" ref="C92:Z92" si="27">SUM(C7:C91)</f>
        <v>69090</v>
      </c>
      <c r="D92" s="120">
        <f t="shared" si="27"/>
        <v>5781</v>
      </c>
      <c r="E92" s="120">
        <f t="shared" si="27"/>
        <v>74871</v>
      </c>
      <c r="F92" s="120">
        <f t="shared" si="27"/>
        <v>386</v>
      </c>
      <c r="G92" s="120">
        <f t="shared" si="27"/>
        <v>9</v>
      </c>
      <c r="H92" s="120">
        <f t="shared" si="27"/>
        <v>395</v>
      </c>
      <c r="I92" s="120">
        <f t="shared" si="27"/>
        <v>1968</v>
      </c>
      <c r="J92" s="120">
        <f t="shared" si="27"/>
        <v>68</v>
      </c>
      <c r="K92" s="120">
        <f t="shared" si="27"/>
        <v>2036</v>
      </c>
      <c r="L92" s="120">
        <f t="shared" si="27"/>
        <v>172</v>
      </c>
      <c r="M92" s="120">
        <f t="shared" si="27"/>
        <v>1</v>
      </c>
      <c r="N92" s="120">
        <f t="shared" si="27"/>
        <v>173</v>
      </c>
      <c r="O92" s="120">
        <f t="shared" si="27"/>
        <v>2140</v>
      </c>
      <c r="P92" s="120">
        <f t="shared" si="27"/>
        <v>69</v>
      </c>
      <c r="Q92" s="120">
        <f t="shared" si="27"/>
        <v>2209</v>
      </c>
      <c r="R92" s="120">
        <f t="shared" si="27"/>
        <v>735</v>
      </c>
      <c r="S92" s="120">
        <f t="shared" si="27"/>
        <v>9</v>
      </c>
      <c r="T92" s="120">
        <f t="shared" si="27"/>
        <v>744</v>
      </c>
      <c r="U92" s="120">
        <f t="shared" si="27"/>
        <v>1</v>
      </c>
      <c r="V92" s="120">
        <f t="shared" si="27"/>
        <v>0</v>
      </c>
      <c r="W92" s="120">
        <f t="shared" si="27"/>
        <v>1</v>
      </c>
      <c r="X92" s="120">
        <f t="shared" si="27"/>
        <v>736</v>
      </c>
      <c r="Y92" s="120">
        <f t="shared" si="27"/>
        <v>9</v>
      </c>
      <c r="Z92" s="120">
        <f t="shared" si="27"/>
        <v>745</v>
      </c>
      <c r="AA92" s="443"/>
    </row>
    <row r="93" spans="1:27">
      <c r="A93" s="441"/>
      <c r="C93" s="442"/>
      <c r="D93" s="442"/>
      <c r="E93" s="442"/>
      <c r="F93" s="442"/>
      <c r="G93" s="442"/>
      <c r="H93" s="442"/>
      <c r="I93" s="442"/>
      <c r="J93" s="442"/>
      <c r="K93" s="442"/>
      <c r="L93" s="442"/>
      <c r="M93" s="442"/>
      <c r="N93" s="442"/>
      <c r="O93" s="442"/>
      <c r="P93" s="442"/>
      <c r="Q93" s="442"/>
      <c r="R93" s="442"/>
      <c r="S93" s="442"/>
      <c r="T93" s="442"/>
      <c r="U93" s="442"/>
      <c r="V93" s="442"/>
      <c r="W93" s="442"/>
      <c r="X93" s="442"/>
      <c r="Y93" s="442"/>
      <c r="Z93" s="442"/>
    </row>
    <row r="94" spans="1:27">
      <c r="A94" s="441"/>
      <c r="C94" s="442"/>
      <c r="D94" s="442"/>
      <c r="E94" s="442"/>
      <c r="F94" s="442"/>
      <c r="G94" s="442"/>
      <c r="H94" s="442"/>
      <c r="I94" s="442"/>
      <c r="J94" s="442"/>
      <c r="K94" s="442"/>
      <c r="L94" s="442"/>
      <c r="M94" s="442"/>
      <c r="N94" s="442"/>
      <c r="O94" s="442"/>
      <c r="P94" s="442"/>
      <c r="Q94" s="442"/>
      <c r="R94" s="442"/>
      <c r="S94" s="442"/>
      <c r="T94" s="442"/>
      <c r="U94" s="442"/>
      <c r="V94" s="442"/>
      <c r="W94" s="442"/>
      <c r="X94" s="442"/>
      <c r="Y94" s="442"/>
      <c r="Z94" s="442"/>
    </row>
    <row r="95" spans="1:27">
      <c r="A95" s="441"/>
      <c r="C95" s="442"/>
      <c r="D95" s="442"/>
      <c r="E95" s="442"/>
      <c r="F95" s="442"/>
      <c r="G95" s="442"/>
      <c r="H95" s="442"/>
      <c r="I95" s="442"/>
      <c r="J95" s="442"/>
      <c r="K95" s="442"/>
      <c r="L95" s="442"/>
      <c r="M95" s="442"/>
      <c r="N95" s="442"/>
      <c r="O95" s="442"/>
      <c r="P95" s="442"/>
      <c r="Q95" s="442"/>
      <c r="R95" s="442"/>
      <c r="S95" s="442"/>
      <c r="T95" s="442"/>
      <c r="U95" s="442"/>
      <c r="V95" s="442"/>
      <c r="W95" s="442"/>
      <c r="X95" s="442"/>
      <c r="Y95" s="442"/>
      <c r="Z95" s="442"/>
    </row>
    <row r="96" spans="1:27">
      <c r="A96" s="441"/>
      <c r="C96" s="440"/>
      <c r="D96" s="440"/>
      <c r="E96" s="440"/>
      <c r="F96" s="440"/>
      <c r="G96" s="440"/>
      <c r="H96" s="440"/>
      <c r="I96" s="440"/>
      <c r="J96" s="440"/>
      <c r="K96" s="440"/>
      <c r="L96" s="440"/>
      <c r="M96" s="440"/>
      <c r="N96" s="440"/>
      <c r="O96" s="440"/>
      <c r="P96" s="440"/>
      <c r="Q96" s="440"/>
      <c r="R96" s="440"/>
      <c r="S96" s="440"/>
      <c r="T96" s="440"/>
      <c r="U96" s="440"/>
      <c r="V96" s="440"/>
      <c r="W96" s="440"/>
      <c r="X96" s="440"/>
      <c r="Y96" s="440"/>
      <c r="Z96" s="440"/>
    </row>
    <row r="97" spans="1:26">
      <c r="A97" s="441"/>
      <c r="C97" s="440"/>
      <c r="D97" s="440"/>
      <c r="E97" s="440"/>
      <c r="F97" s="440"/>
      <c r="G97" s="440"/>
      <c r="H97" s="440"/>
      <c r="I97" s="440"/>
      <c r="J97" s="440"/>
      <c r="K97" s="440"/>
      <c r="L97" s="440"/>
      <c r="M97" s="440"/>
      <c r="N97" s="440"/>
      <c r="O97" s="440"/>
      <c r="P97" s="440"/>
      <c r="Q97" s="440"/>
      <c r="R97" s="440"/>
      <c r="S97" s="440"/>
      <c r="T97" s="440"/>
      <c r="U97" s="440"/>
      <c r="V97" s="440"/>
      <c r="W97" s="440"/>
      <c r="X97" s="440"/>
      <c r="Y97" s="440"/>
      <c r="Z97" s="440"/>
    </row>
    <row r="98" spans="1:26">
      <c r="A98" s="441"/>
      <c r="C98" s="440"/>
      <c r="D98" s="440"/>
      <c r="E98" s="440"/>
      <c r="F98" s="440"/>
      <c r="G98" s="440"/>
      <c r="H98" s="440"/>
      <c r="I98" s="440"/>
      <c r="J98" s="440"/>
      <c r="K98" s="440"/>
      <c r="L98" s="440"/>
      <c r="M98" s="440"/>
      <c r="N98" s="440"/>
      <c r="O98" s="440"/>
      <c r="P98" s="440"/>
      <c r="Q98" s="440"/>
      <c r="R98" s="440"/>
      <c r="S98" s="440"/>
      <c r="T98" s="440"/>
      <c r="U98" s="440"/>
      <c r="V98" s="440"/>
      <c r="W98" s="440"/>
      <c r="X98" s="440"/>
      <c r="Y98" s="440"/>
      <c r="Z98" s="440"/>
    </row>
    <row r="99" spans="1:26">
      <c r="A99" s="441"/>
      <c r="C99" s="440"/>
      <c r="D99" s="440"/>
      <c r="E99" s="440"/>
      <c r="F99" s="440"/>
      <c r="G99" s="440"/>
      <c r="H99" s="440"/>
      <c r="I99" s="440"/>
      <c r="J99" s="440"/>
      <c r="K99" s="440"/>
      <c r="L99" s="440"/>
      <c r="M99" s="440"/>
      <c r="N99" s="440"/>
      <c r="O99" s="440"/>
      <c r="P99" s="440"/>
      <c r="Q99" s="440"/>
      <c r="R99" s="440"/>
      <c r="S99" s="440"/>
      <c r="T99" s="440"/>
      <c r="U99" s="440"/>
      <c r="V99" s="440"/>
      <c r="W99" s="440"/>
      <c r="X99" s="440"/>
      <c r="Y99" s="440"/>
      <c r="Z99" s="440"/>
    </row>
    <row r="100" spans="1:26">
      <c r="A100" s="441"/>
      <c r="C100" s="440"/>
      <c r="D100" s="440"/>
      <c r="E100" s="440"/>
      <c r="F100" s="440"/>
      <c r="G100" s="440"/>
      <c r="H100" s="440"/>
      <c r="I100" s="440"/>
      <c r="J100" s="440"/>
      <c r="K100" s="440"/>
      <c r="L100" s="440"/>
      <c r="M100" s="440"/>
      <c r="N100" s="440"/>
      <c r="O100" s="440"/>
      <c r="P100" s="440"/>
      <c r="Q100" s="440"/>
      <c r="R100" s="440"/>
      <c r="S100" s="440"/>
      <c r="T100" s="440"/>
      <c r="U100" s="440"/>
      <c r="V100" s="440"/>
      <c r="W100" s="440"/>
      <c r="X100" s="440"/>
      <c r="Y100" s="440"/>
      <c r="Z100" s="440"/>
    </row>
    <row r="101" spans="1:26">
      <c r="A101" s="441"/>
      <c r="C101" s="440"/>
      <c r="D101" s="440"/>
      <c r="E101" s="440"/>
      <c r="F101" s="440"/>
      <c r="G101" s="440"/>
      <c r="H101" s="440"/>
      <c r="I101" s="440"/>
      <c r="J101" s="440"/>
      <c r="K101" s="440"/>
      <c r="L101" s="440"/>
      <c r="M101" s="440"/>
      <c r="N101" s="440"/>
      <c r="O101" s="440"/>
      <c r="P101" s="440"/>
      <c r="Q101" s="440"/>
      <c r="R101" s="440"/>
      <c r="S101" s="440"/>
      <c r="T101" s="440"/>
      <c r="U101" s="440"/>
      <c r="V101" s="440"/>
      <c r="W101" s="440"/>
      <c r="X101" s="440"/>
      <c r="Y101" s="440"/>
      <c r="Z101" s="440"/>
    </row>
    <row r="102" spans="1:26">
      <c r="A102" s="441"/>
      <c r="C102" s="440"/>
      <c r="D102" s="440"/>
      <c r="E102" s="440"/>
      <c r="F102" s="440"/>
      <c r="G102" s="440"/>
      <c r="H102" s="440"/>
      <c r="I102" s="440"/>
      <c r="J102" s="440"/>
      <c r="K102" s="440"/>
      <c r="L102" s="440"/>
      <c r="M102" s="440"/>
      <c r="N102" s="440"/>
      <c r="O102" s="440"/>
      <c r="P102" s="440"/>
      <c r="Q102" s="440"/>
      <c r="R102" s="440"/>
      <c r="S102" s="440"/>
      <c r="T102" s="440"/>
      <c r="U102" s="440"/>
      <c r="V102" s="440"/>
      <c r="W102" s="440"/>
      <c r="X102" s="440"/>
      <c r="Y102" s="440"/>
      <c r="Z102" s="440"/>
    </row>
    <row r="103" spans="1:26">
      <c r="A103" s="441"/>
      <c r="C103" s="440"/>
      <c r="D103" s="440"/>
      <c r="E103" s="440"/>
      <c r="F103" s="440"/>
      <c r="G103" s="440"/>
      <c r="H103" s="440"/>
      <c r="I103" s="440"/>
      <c r="J103" s="440"/>
      <c r="K103" s="440"/>
      <c r="L103" s="440"/>
      <c r="M103" s="440"/>
      <c r="N103" s="440"/>
      <c r="O103" s="440"/>
      <c r="P103" s="440"/>
      <c r="Q103" s="440"/>
      <c r="R103" s="440"/>
      <c r="S103" s="440"/>
      <c r="T103" s="440"/>
      <c r="U103" s="440"/>
      <c r="V103" s="440"/>
      <c r="W103" s="440"/>
      <c r="X103" s="440"/>
      <c r="Y103" s="440"/>
      <c r="Z103" s="440"/>
    </row>
    <row r="104" spans="1:26">
      <c r="A104" s="441"/>
      <c r="C104" s="440"/>
      <c r="D104" s="440"/>
      <c r="E104" s="440"/>
      <c r="F104" s="440"/>
      <c r="G104" s="440"/>
      <c r="H104" s="440"/>
      <c r="I104" s="440"/>
      <c r="J104" s="440"/>
      <c r="K104" s="440"/>
      <c r="L104" s="440"/>
      <c r="M104" s="440"/>
      <c r="N104" s="440"/>
      <c r="O104" s="440"/>
      <c r="P104" s="440"/>
      <c r="Q104" s="440"/>
      <c r="R104" s="440"/>
      <c r="S104" s="440"/>
      <c r="T104" s="440"/>
      <c r="U104" s="440"/>
      <c r="V104" s="440"/>
      <c r="W104" s="440"/>
      <c r="X104" s="440"/>
      <c r="Y104" s="440"/>
      <c r="Z104" s="440"/>
    </row>
    <row r="105" spans="1:26">
      <c r="A105" s="441"/>
      <c r="C105" s="440"/>
      <c r="D105" s="440"/>
      <c r="E105" s="440"/>
      <c r="F105" s="440"/>
      <c r="G105" s="440"/>
      <c r="H105" s="440"/>
      <c r="I105" s="440"/>
      <c r="J105" s="440"/>
      <c r="K105" s="440"/>
      <c r="L105" s="440"/>
      <c r="M105" s="440"/>
      <c r="N105" s="440"/>
      <c r="O105" s="440"/>
      <c r="P105" s="440"/>
      <c r="Q105" s="440"/>
      <c r="R105" s="440"/>
      <c r="S105" s="440"/>
      <c r="T105" s="440"/>
      <c r="U105" s="440"/>
      <c r="V105" s="440"/>
      <c r="W105" s="440"/>
      <c r="X105" s="440"/>
      <c r="Y105" s="440"/>
      <c r="Z105" s="440"/>
    </row>
    <row r="106" spans="1:26">
      <c r="A106" s="441"/>
      <c r="C106" s="440"/>
      <c r="D106" s="440"/>
      <c r="E106" s="440"/>
      <c r="F106" s="440"/>
      <c r="G106" s="440"/>
      <c r="H106" s="440"/>
      <c r="I106" s="440"/>
      <c r="J106" s="440"/>
      <c r="K106" s="440"/>
      <c r="L106" s="440"/>
      <c r="M106" s="440"/>
      <c r="N106" s="440"/>
      <c r="O106" s="440"/>
      <c r="P106" s="440"/>
      <c r="Q106" s="440"/>
      <c r="R106" s="440"/>
      <c r="S106" s="440"/>
      <c r="T106" s="440"/>
      <c r="U106" s="440"/>
      <c r="V106" s="440"/>
      <c r="W106" s="440"/>
      <c r="X106" s="440"/>
      <c r="Y106" s="440"/>
      <c r="Z106" s="440"/>
    </row>
    <row r="107" spans="1:26">
      <c r="A107" s="441"/>
      <c r="C107" s="440"/>
      <c r="D107" s="440"/>
      <c r="E107" s="440"/>
      <c r="F107" s="440"/>
      <c r="G107" s="440"/>
      <c r="H107" s="440"/>
      <c r="I107" s="440"/>
      <c r="J107" s="440"/>
      <c r="K107" s="440"/>
      <c r="L107" s="440"/>
      <c r="M107" s="440"/>
      <c r="N107" s="440"/>
      <c r="O107" s="440"/>
      <c r="P107" s="440"/>
      <c r="Q107" s="440"/>
      <c r="R107" s="440"/>
      <c r="S107" s="440"/>
      <c r="T107" s="440"/>
      <c r="U107" s="440"/>
      <c r="V107" s="440"/>
      <c r="W107" s="440"/>
      <c r="X107" s="440"/>
      <c r="Y107" s="440"/>
      <c r="Z107" s="440"/>
    </row>
    <row r="108" spans="1:26">
      <c r="A108" s="441"/>
      <c r="C108" s="440"/>
      <c r="D108" s="440"/>
      <c r="E108" s="440"/>
      <c r="F108" s="440"/>
      <c r="G108" s="440"/>
      <c r="H108" s="440"/>
      <c r="I108" s="440"/>
      <c r="J108" s="440"/>
      <c r="K108" s="440"/>
      <c r="L108" s="440"/>
      <c r="M108" s="440"/>
      <c r="N108" s="440"/>
      <c r="O108" s="440"/>
      <c r="P108" s="440"/>
      <c r="Q108" s="440"/>
      <c r="R108" s="440"/>
      <c r="S108" s="440"/>
      <c r="T108" s="440"/>
      <c r="U108" s="440"/>
      <c r="V108" s="440"/>
      <c r="W108" s="440"/>
      <c r="X108" s="440"/>
      <c r="Y108" s="440"/>
      <c r="Z108" s="440"/>
    </row>
    <row r="109" spans="1:26">
      <c r="A109" s="441"/>
      <c r="C109" s="440"/>
      <c r="D109" s="440"/>
      <c r="E109" s="440"/>
      <c r="F109" s="440"/>
      <c r="G109" s="440"/>
      <c r="H109" s="440"/>
      <c r="I109" s="440"/>
      <c r="J109" s="440"/>
      <c r="K109" s="440"/>
      <c r="L109" s="440"/>
      <c r="M109" s="440"/>
      <c r="N109" s="440"/>
      <c r="O109" s="440"/>
      <c r="P109" s="440"/>
      <c r="Q109" s="440"/>
      <c r="R109" s="440"/>
      <c r="S109" s="440"/>
      <c r="T109" s="440"/>
      <c r="U109" s="440"/>
      <c r="V109" s="440"/>
      <c r="W109" s="440"/>
      <c r="X109" s="440"/>
      <c r="Y109" s="440"/>
      <c r="Z109" s="440"/>
    </row>
    <row r="110" spans="1:26">
      <c r="A110" s="441"/>
      <c r="C110" s="440"/>
      <c r="D110" s="440"/>
      <c r="E110" s="440"/>
      <c r="F110" s="440"/>
      <c r="G110" s="440"/>
      <c r="H110" s="440"/>
      <c r="I110" s="440"/>
      <c r="J110" s="440"/>
      <c r="K110" s="440"/>
      <c r="L110" s="440"/>
      <c r="M110" s="440"/>
      <c r="N110" s="440"/>
      <c r="O110" s="440"/>
      <c r="P110" s="440"/>
      <c r="Q110" s="440"/>
      <c r="R110" s="440"/>
      <c r="S110" s="440"/>
      <c r="T110" s="440"/>
      <c r="U110" s="440"/>
      <c r="V110" s="440"/>
      <c r="W110" s="440"/>
      <c r="X110" s="440"/>
      <c r="Y110" s="440"/>
      <c r="Z110" s="440"/>
    </row>
    <row r="111" spans="1:26">
      <c r="A111" s="441"/>
      <c r="C111" s="440"/>
      <c r="D111" s="440"/>
      <c r="E111" s="440"/>
      <c r="F111" s="440"/>
      <c r="G111" s="440"/>
      <c r="H111" s="440"/>
      <c r="I111" s="440"/>
      <c r="J111" s="440"/>
      <c r="K111" s="440"/>
      <c r="L111" s="440"/>
      <c r="M111" s="440"/>
      <c r="N111" s="440"/>
      <c r="O111" s="440"/>
      <c r="P111" s="440"/>
      <c r="Q111" s="440"/>
      <c r="R111" s="440"/>
      <c r="S111" s="440"/>
      <c r="T111" s="440"/>
      <c r="U111" s="440"/>
      <c r="V111" s="440"/>
      <c r="W111" s="440"/>
      <c r="X111" s="440"/>
      <c r="Y111" s="440"/>
      <c r="Z111" s="440"/>
    </row>
    <row r="112" spans="1:26">
      <c r="A112" s="441"/>
      <c r="C112" s="440"/>
      <c r="D112" s="440"/>
      <c r="E112" s="440"/>
      <c r="F112" s="440"/>
      <c r="G112" s="440"/>
      <c r="H112" s="440"/>
      <c r="I112" s="440"/>
      <c r="J112" s="440"/>
      <c r="K112" s="440"/>
      <c r="L112" s="440"/>
      <c r="M112" s="440"/>
      <c r="N112" s="440"/>
      <c r="O112" s="440"/>
      <c r="P112" s="440"/>
      <c r="Q112" s="440"/>
      <c r="R112" s="440"/>
      <c r="S112" s="440"/>
      <c r="T112" s="440"/>
      <c r="U112" s="440"/>
      <c r="V112" s="440"/>
      <c r="W112" s="440"/>
      <c r="X112" s="440"/>
      <c r="Y112" s="440"/>
      <c r="Z112" s="440"/>
    </row>
    <row r="113" spans="1:26">
      <c r="A113" s="441"/>
      <c r="C113" s="440"/>
      <c r="D113" s="440"/>
      <c r="E113" s="440"/>
      <c r="F113" s="440"/>
      <c r="G113" s="440"/>
      <c r="H113" s="440"/>
      <c r="I113" s="440"/>
      <c r="J113" s="440"/>
      <c r="K113" s="440"/>
      <c r="L113" s="440"/>
      <c r="M113" s="440"/>
      <c r="N113" s="440"/>
      <c r="O113" s="440"/>
      <c r="P113" s="440"/>
      <c r="Q113" s="440"/>
      <c r="R113" s="440"/>
      <c r="S113" s="440"/>
      <c r="T113" s="440"/>
      <c r="U113" s="440"/>
      <c r="V113" s="440"/>
      <c r="W113" s="440"/>
      <c r="X113" s="440"/>
      <c r="Y113" s="440"/>
      <c r="Z113" s="440"/>
    </row>
    <row r="114" spans="1:26">
      <c r="A114" s="441"/>
      <c r="C114" s="440"/>
      <c r="D114" s="440"/>
      <c r="E114" s="440"/>
      <c r="F114" s="440"/>
      <c r="G114" s="440"/>
      <c r="H114" s="440"/>
      <c r="I114" s="440"/>
      <c r="J114" s="440"/>
      <c r="K114" s="440"/>
      <c r="L114" s="440"/>
      <c r="M114" s="440"/>
      <c r="N114" s="440"/>
      <c r="O114" s="440"/>
      <c r="P114" s="440"/>
      <c r="Q114" s="440"/>
      <c r="R114" s="440"/>
      <c r="S114" s="440"/>
      <c r="T114" s="440"/>
      <c r="U114" s="440"/>
      <c r="V114" s="440"/>
      <c r="W114" s="440"/>
      <c r="X114" s="440"/>
      <c r="Y114" s="440"/>
      <c r="Z114" s="440"/>
    </row>
    <row r="115" spans="1:26">
      <c r="A115" s="441"/>
      <c r="C115" s="440"/>
      <c r="D115" s="440"/>
      <c r="E115" s="440"/>
      <c r="F115" s="440"/>
      <c r="G115" s="440"/>
      <c r="H115" s="440"/>
      <c r="I115" s="440"/>
      <c r="J115" s="440"/>
      <c r="K115" s="440"/>
      <c r="L115" s="440"/>
      <c r="M115" s="440"/>
      <c r="N115" s="440"/>
      <c r="O115" s="440"/>
      <c r="P115" s="440"/>
      <c r="Q115" s="440"/>
      <c r="R115" s="440"/>
      <c r="S115" s="440"/>
      <c r="T115" s="440"/>
      <c r="U115" s="440"/>
      <c r="V115" s="440"/>
      <c r="W115" s="440"/>
      <c r="X115" s="440"/>
      <c r="Y115" s="440"/>
      <c r="Z115" s="440"/>
    </row>
    <row r="116" spans="1:26">
      <c r="A116" s="441"/>
      <c r="C116" s="440"/>
      <c r="D116" s="440"/>
      <c r="E116" s="440"/>
      <c r="F116" s="440"/>
      <c r="G116" s="440"/>
      <c r="H116" s="440"/>
      <c r="I116" s="440"/>
      <c r="J116" s="440"/>
      <c r="K116" s="440"/>
      <c r="L116" s="440"/>
      <c r="M116" s="440"/>
      <c r="N116" s="440"/>
      <c r="O116" s="440"/>
      <c r="P116" s="440"/>
      <c r="Q116" s="440"/>
      <c r="R116" s="440"/>
      <c r="S116" s="440"/>
      <c r="T116" s="440"/>
      <c r="U116" s="440"/>
      <c r="V116" s="440"/>
      <c r="W116" s="440"/>
      <c r="X116" s="440"/>
      <c r="Y116" s="440"/>
      <c r="Z116" s="440"/>
    </row>
    <row r="117" spans="1:26">
      <c r="A117" s="441"/>
      <c r="C117" s="440"/>
      <c r="D117" s="440"/>
      <c r="E117" s="440"/>
      <c r="F117" s="440"/>
      <c r="G117" s="440"/>
      <c r="H117" s="440"/>
      <c r="I117" s="440"/>
      <c r="J117" s="440"/>
      <c r="K117" s="440"/>
      <c r="L117" s="440"/>
      <c r="M117" s="440"/>
      <c r="N117" s="440"/>
      <c r="O117" s="440"/>
      <c r="P117" s="440"/>
      <c r="Q117" s="440"/>
      <c r="R117" s="440"/>
      <c r="S117" s="440"/>
      <c r="T117" s="440"/>
      <c r="U117" s="440"/>
      <c r="V117" s="440"/>
      <c r="W117" s="440"/>
      <c r="X117" s="440"/>
      <c r="Y117" s="440"/>
      <c r="Z117" s="440"/>
    </row>
    <row r="118" spans="1:26">
      <c r="A118" s="441"/>
      <c r="C118" s="440"/>
      <c r="D118" s="440"/>
      <c r="E118" s="440"/>
      <c r="F118" s="440"/>
      <c r="G118" s="440"/>
      <c r="H118" s="440"/>
      <c r="I118" s="440"/>
      <c r="J118" s="440"/>
      <c r="K118" s="440"/>
      <c r="L118" s="440"/>
      <c r="M118" s="440"/>
      <c r="N118" s="440"/>
      <c r="O118" s="440"/>
      <c r="P118" s="440"/>
      <c r="Q118" s="440"/>
      <c r="R118" s="440"/>
      <c r="S118" s="440"/>
      <c r="T118" s="440"/>
      <c r="U118" s="440"/>
      <c r="V118" s="440"/>
      <c r="W118" s="440"/>
      <c r="X118" s="440"/>
      <c r="Y118" s="440"/>
      <c r="Z118" s="440"/>
    </row>
    <row r="119" spans="1:26">
      <c r="A119" s="441"/>
      <c r="C119" s="440"/>
      <c r="D119" s="440"/>
      <c r="E119" s="440"/>
      <c r="F119" s="440"/>
      <c r="G119" s="440"/>
      <c r="H119" s="440"/>
      <c r="I119" s="440"/>
      <c r="J119" s="440"/>
      <c r="K119" s="440"/>
      <c r="L119" s="440"/>
      <c r="M119" s="440"/>
      <c r="N119" s="440"/>
      <c r="O119" s="440"/>
      <c r="P119" s="440"/>
      <c r="Q119" s="440"/>
      <c r="R119" s="440"/>
      <c r="S119" s="440"/>
      <c r="T119" s="440"/>
      <c r="U119" s="440"/>
      <c r="V119" s="440"/>
      <c r="W119" s="440"/>
      <c r="X119" s="440"/>
      <c r="Y119" s="440"/>
      <c r="Z119" s="440"/>
    </row>
    <row r="120" spans="1:26">
      <c r="A120" s="441"/>
      <c r="C120" s="440"/>
      <c r="D120" s="440"/>
      <c r="E120" s="440"/>
      <c r="F120" s="440"/>
      <c r="G120" s="440"/>
      <c r="H120" s="440"/>
      <c r="I120" s="440"/>
      <c r="J120" s="440"/>
      <c r="K120" s="440"/>
      <c r="L120" s="440"/>
      <c r="M120" s="440"/>
      <c r="N120" s="440"/>
      <c r="O120" s="440"/>
      <c r="P120" s="440"/>
      <c r="Q120" s="440"/>
      <c r="R120" s="440"/>
      <c r="S120" s="440"/>
      <c r="T120" s="440"/>
      <c r="U120" s="440"/>
      <c r="V120" s="440"/>
      <c r="W120" s="440"/>
      <c r="X120" s="440"/>
      <c r="Y120" s="440"/>
      <c r="Z120" s="440"/>
    </row>
    <row r="121" spans="1:26">
      <c r="A121" s="441"/>
      <c r="C121" s="440"/>
      <c r="D121" s="440"/>
      <c r="E121" s="440"/>
      <c r="F121" s="440"/>
      <c r="G121" s="440"/>
      <c r="H121" s="440"/>
      <c r="I121" s="440"/>
      <c r="J121" s="440"/>
      <c r="K121" s="440"/>
      <c r="L121" s="440"/>
      <c r="M121" s="440"/>
      <c r="N121" s="440"/>
      <c r="O121" s="440"/>
      <c r="P121" s="440"/>
      <c r="Q121" s="440"/>
      <c r="R121" s="440"/>
      <c r="S121" s="440"/>
      <c r="T121" s="440"/>
      <c r="U121" s="440"/>
      <c r="V121" s="440"/>
      <c r="W121" s="440"/>
      <c r="X121" s="440"/>
      <c r="Y121" s="440"/>
      <c r="Z121" s="440"/>
    </row>
    <row r="122" spans="1:26">
      <c r="A122" s="441"/>
      <c r="C122" s="440"/>
      <c r="D122" s="440"/>
      <c r="E122" s="440"/>
      <c r="F122" s="440"/>
      <c r="G122" s="440"/>
      <c r="H122" s="440"/>
      <c r="I122" s="440"/>
      <c r="J122" s="440"/>
      <c r="K122" s="440"/>
      <c r="L122" s="440"/>
      <c r="M122" s="440"/>
      <c r="N122" s="440"/>
      <c r="O122" s="440"/>
      <c r="P122" s="440"/>
      <c r="Q122" s="440"/>
      <c r="R122" s="440"/>
      <c r="S122" s="440"/>
      <c r="T122" s="440"/>
      <c r="U122" s="440"/>
      <c r="V122" s="440"/>
      <c r="W122" s="440"/>
      <c r="X122" s="440"/>
      <c r="Y122" s="440"/>
      <c r="Z122" s="440"/>
    </row>
    <row r="123" spans="1:26">
      <c r="A123" s="441"/>
      <c r="C123" s="440"/>
      <c r="D123" s="440"/>
      <c r="E123" s="440"/>
      <c r="F123" s="440"/>
      <c r="G123" s="440"/>
      <c r="H123" s="440"/>
      <c r="I123" s="440"/>
      <c r="J123" s="440"/>
      <c r="K123" s="440"/>
      <c r="L123" s="440"/>
      <c r="M123" s="440"/>
      <c r="N123" s="440"/>
      <c r="O123" s="440"/>
      <c r="P123" s="440"/>
      <c r="Q123" s="440"/>
      <c r="R123" s="440"/>
      <c r="S123" s="440"/>
      <c r="T123" s="440"/>
      <c r="U123" s="440"/>
      <c r="V123" s="440"/>
      <c r="W123" s="440"/>
      <c r="X123" s="440"/>
      <c r="Y123" s="440"/>
      <c r="Z123" s="440"/>
    </row>
    <row r="124" spans="1:26">
      <c r="A124" s="441"/>
      <c r="C124" s="440"/>
      <c r="D124" s="440"/>
      <c r="E124" s="440"/>
      <c r="F124" s="440"/>
      <c r="G124" s="440"/>
      <c r="H124" s="440"/>
      <c r="I124" s="440"/>
      <c r="J124" s="440"/>
      <c r="K124" s="440"/>
      <c r="L124" s="440"/>
      <c r="M124" s="440"/>
      <c r="N124" s="440"/>
      <c r="O124" s="440"/>
      <c r="P124" s="440"/>
      <c r="Q124" s="440"/>
      <c r="R124" s="440"/>
      <c r="S124" s="440"/>
      <c r="T124" s="440"/>
      <c r="U124" s="440"/>
      <c r="V124" s="440"/>
      <c r="W124" s="440"/>
      <c r="X124" s="440"/>
      <c r="Y124" s="440"/>
      <c r="Z124" s="440"/>
    </row>
    <row r="125" spans="1:26">
      <c r="A125" s="441"/>
      <c r="C125" s="440"/>
      <c r="D125" s="440"/>
      <c r="E125" s="440"/>
      <c r="F125" s="440"/>
      <c r="G125" s="440"/>
      <c r="H125" s="440"/>
      <c r="I125" s="440"/>
      <c r="J125" s="440"/>
      <c r="K125" s="440"/>
      <c r="L125" s="440"/>
      <c r="M125" s="440"/>
      <c r="N125" s="440"/>
      <c r="O125" s="440"/>
      <c r="P125" s="440"/>
      <c r="Q125" s="440"/>
      <c r="R125" s="440"/>
      <c r="S125" s="440"/>
      <c r="T125" s="440"/>
      <c r="U125" s="440"/>
      <c r="V125" s="440"/>
      <c r="W125" s="440"/>
      <c r="X125" s="440"/>
      <c r="Y125" s="440"/>
      <c r="Z125" s="440"/>
    </row>
    <row r="126" spans="1:26">
      <c r="A126" s="441"/>
      <c r="C126" s="440"/>
      <c r="D126" s="440"/>
      <c r="E126" s="440"/>
      <c r="F126" s="440"/>
      <c r="G126" s="440"/>
      <c r="H126" s="440"/>
      <c r="I126" s="440"/>
      <c r="J126" s="440"/>
      <c r="K126" s="440"/>
      <c r="L126" s="440"/>
      <c r="M126" s="440"/>
      <c r="N126" s="440"/>
      <c r="O126" s="440"/>
      <c r="P126" s="440"/>
      <c r="Q126" s="440"/>
      <c r="R126" s="440"/>
      <c r="S126" s="440"/>
      <c r="T126" s="440"/>
      <c r="U126" s="440"/>
      <c r="V126" s="440"/>
      <c r="W126" s="440"/>
      <c r="X126" s="440"/>
      <c r="Y126" s="440"/>
      <c r="Z126" s="440"/>
    </row>
    <row r="127" spans="1:26">
      <c r="A127" s="441"/>
      <c r="C127" s="440"/>
      <c r="D127" s="440"/>
      <c r="E127" s="440"/>
      <c r="F127" s="440"/>
      <c r="G127" s="440"/>
      <c r="H127" s="440"/>
      <c r="I127" s="440"/>
      <c r="J127" s="440"/>
      <c r="K127" s="440"/>
      <c r="L127" s="440"/>
      <c r="M127" s="440"/>
      <c r="N127" s="440"/>
      <c r="O127" s="440"/>
      <c r="P127" s="440"/>
      <c r="Q127" s="440"/>
      <c r="R127" s="440"/>
      <c r="S127" s="440"/>
      <c r="T127" s="440"/>
      <c r="U127" s="440"/>
      <c r="V127" s="440"/>
      <c r="W127" s="440"/>
      <c r="X127" s="440"/>
      <c r="Y127" s="440"/>
      <c r="Z127" s="440"/>
    </row>
    <row r="128" spans="1:26">
      <c r="C128" s="440"/>
      <c r="D128" s="440"/>
      <c r="E128" s="440"/>
      <c r="F128" s="440"/>
      <c r="G128" s="440"/>
      <c r="H128" s="440"/>
      <c r="I128" s="440"/>
      <c r="J128" s="440"/>
      <c r="K128" s="440"/>
      <c r="L128" s="440"/>
      <c r="M128" s="440"/>
      <c r="N128" s="440"/>
      <c r="O128" s="440"/>
      <c r="P128" s="440"/>
      <c r="Q128" s="440"/>
      <c r="R128" s="440"/>
      <c r="S128" s="440"/>
      <c r="T128" s="440"/>
      <c r="U128" s="440"/>
      <c r="V128" s="440"/>
      <c r="W128" s="440"/>
      <c r="X128" s="440"/>
      <c r="Y128" s="440"/>
      <c r="Z128" s="440"/>
    </row>
    <row r="129" spans="3:26">
      <c r="C129" s="440"/>
      <c r="D129" s="440"/>
      <c r="E129" s="440"/>
      <c r="F129" s="440"/>
      <c r="G129" s="440"/>
      <c r="H129" s="440"/>
      <c r="I129" s="440"/>
      <c r="J129" s="440"/>
      <c r="K129" s="440"/>
      <c r="L129" s="440"/>
      <c r="M129" s="440"/>
      <c r="N129" s="440"/>
      <c r="O129" s="440"/>
      <c r="P129" s="440"/>
      <c r="Q129" s="440"/>
      <c r="R129" s="440"/>
      <c r="S129" s="440"/>
      <c r="T129" s="440"/>
      <c r="U129" s="440"/>
      <c r="V129" s="440"/>
      <c r="W129" s="440"/>
      <c r="X129" s="440"/>
      <c r="Y129" s="440"/>
      <c r="Z129" s="440"/>
    </row>
    <row r="130" spans="3:26">
      <c r="C130" s="440"/>
      <c r="D130" s="440"/>
      <c r="E130" s="440"/>
      <c r="F130" s="440"/>
      <c r="G130" s="440"/>
      <c r="H130" s="440"/>
      <c r="I130" s="440"/>
      <c r="J130" s="440"/>
      <c r="K130" s="440"/>
      <c r="L130" s="440"/>
      <c r="M130" s="440"/>
      <c r="N130" s="440"/>
      <c r="O130" s="440"/>
      <c r="P130" s="440"/>
      <c r="Q130" s="440"/>
      <c r="R130" s="440"/>
      <c r="S130" s="440"/>
      <c r="T130" s="440"/>
      <c r="U130" s="440"/>
      <c r="V130" s="440"/>
      <c r="W130" s="440"/>
      <c r="X130" s="440"/>
      <c r="Y130" s="440"/>
      <c r="Z130" s="440"/>
    </row>
    <row r="131" spans="3:26">
      <c r="C131" s="440"/>
      <c r="D131" s="440"/>
      <c r="E131" s="440"/>
      <c r="F131" s="440"/>
      <c r="G131" s="440"/>
      <c r="H131" s="440"/>
      <c r="I131" s="440"/>
      <c r="J131" s="440"/>
      <c r="K131" s="440"/>
      <c r="L131" s="440"/>
      <c r="M131" s="440"/>
      <c r="N131" s="440"/>
      <c r="O131" s="440"/>
      <c r="P131" s="440"/>
      <c r="Q131" s="440"/>
      <c r="R131" s="440"/>
      <c r="S131" s="440"/>
      <c r="T131" s="440"/>
      <c r="U131" s="440"/>
      <c r="V131" s="440"/>
      <c r="W131" s="440"/>
      <c r="X131" s="440"/>
      <c r="Y131" s="440"/>
      <c r="Z131" s="440"/>
    </row>
    <row r="132" spans="3:26">
      <c r="C132" s="440"/>
      <c r="D132" s="440"/>
      <c r="E132" s="440"/>
      <c r="F132" s="440"/>
      <c r="G132" s="440"/>
      <c r="H132" s="440"/>
      <c r="I132" s="440"/>
      <c r="J132" s="440"/>
      <c r="K132" s="440"/>
      <c r="L132" s="440"/>
      <c r="M132" s="440"/>
      <c r="N132" s="440"/>
      <c r="O132" s="440"/>
      <c r="P132" s="440"/>
      <c r="Q132" s="440"/>
      <c r="R132" s="440"/>
      <c r="S132" s="440"/>
      <c r="T132" s="440"/>
      <c r="U132" s="440"/>
      <c r="V132" s="440"/>
      <c r="W132" s="440"/>
      <c r="X132" s="440"/>
      <c r="Y132" s="440"/>
      <c r="Z132" s="440"/>
    </row>
    <row r="133" spans="3:26">
      <c r="C133" s="440"/>
      <c r="D133" s="440"/>
      <c r="E133" s="440"/>
      <c r="F133" s="440"/>
      <c r="G133" s="440"/>
      <c r="H133" s="440"/>
      <c r="I133" s="440"/>
      <c r="J133" s="440"/>
      <c r="K133" s="440"/>
      <c r="L133" s="440"/>
      <c r="M133" s="440"/>
      <c r="N133" s="440"/>
      <c r="O133" s="440"/>
      <c r="P133" s="440"/>
      <c r="Q133" s="440"/>
      <c r="R133" s="440"/>
      <c r="S133" s="440"/>
      <c r="T133" s="440"/>
      <c r="U133" s="440"/>
      <c r="V133" s="440"/>
      <c r="W133" s="440"/>
      <c r="X133" s="440"/>
      <c r="Y133" s="440"/>
      <c r="Z133" s="440"/>
    </row>
    <row r="134" spans="3:26">
      <c r="C134" s="440"/>
      <c r="D134" s="440"/>
      <c r="E134" s="440"/>
      <c r="F134" s="440"/>
      <c r="G134" s="440"/>
      <c r="H134" s="440"/>
      <c r="I134" s="440"/>
      <c r="J134" s="440"/>
      <c r="K134" s="440"/>
      <c r="L134" s="440"/>
      <c r="M134" s="440"/>
      <c r="N134" s="440"/>
      <c r="O134" s="440"/>
      <c r="P134" s="440"/>
      <c r="Q134" s="440"/>
      <c r="R134" s="440"/>
      <c r="S134" s="440"/>
      <c r="T134" s="440"/>
      <c r="U134" s="440"/>
      <c r="V134" s="440"/>
      <c r="W134" s="440"/>
      <c r="X134" s="440"/>
      <c r="Y134" s="440"/>
      <c r="Z134" s="440"/>
    </row>
    <row r="135" spans="3:26">
      <c r="C135" s="440"/>
      <c r="D135" s="440"/>
      <c r="E135" s="440"/>
      <c r="F135" s="440"/>
      <c r="G135" s="440"/>
      <c r="H135" s="440"/>
      <c r="I135" s="440"/>
      <c r="J135" s="440"/>
      <c r="K135" s="440"/>
      <c r="L135" s="440"/>
      <c r="M135" s="440"/>
      <c r="N135" s="440"/>
      <c r="O135" s="440"/>
      <c r="P135" s="440"/>
      <c r="Q135" s="440"/>
      <c r="R135" s="440"/>
      <c r="S135" s="440"/>
      <c r="T135" s="440"/>
      <c r="U135" s="440"/>
      <c r="V135" s="440"/>
      <c r="W135" s="440"/>
      <c r="X135" s="440"/>
      <c r="Y135" s="440"/>
      <c r="Z135" s="440"/>
    </row>
    <row r="136" spans="3:26">
      <c r="C136" s="440"/>
      <c r="D136" s="440"/>
      <c r="E136" s="440"/>
      <c r="F136" s="440"/>
      <c r="G136" s="440"/>
      <c r="H136" s="440"/>
      <c r="I136" s="440"/>
      <c r="J136" s="440"/>
      <c r="K136" s="440"/>
      <c r="L136" s="440"/>
      <c r="M136" s="440"/>
      <c r="N136" s="440"/>
      <c r="O136" s="440"/>
      <c r="P136" s="440"/>
      <c r="Q136" s="440"/>
      <c r="R136" s="440"/>
      <c r="S136" s="440"/>
      <c r="T136" s="440"/>
      <c r="U136" s="440"/>
      <c r="V136" s="440"/>
      <c r="W136" s="440"/>
      <c r="X136" s="440"/>
      <c r="Y136" s="440"/>
      <c r="Z136" s="440"/>
    </row>
    <row r="137" spans="3:26">
      <c r="C137" s="440"/>
      <c r="D137" s="440"/>
      <c r="E137" s="440"/>
      <c r="F137" s="440"/>
      <c r="G137" s="440"/>
      <c r="H137" s="440"/>
      <c r="I137" s="440"/>
      <c r="J137" s="440"/>
      <c r="K137" s="440"/>
      <c r="L137" s="440"/>
      <c r="M137" s="440"/>
      <c r="N137" s="440"/>
      <c r="O137" s="440"/>
      <c r="P137" s="440"/>
      <c r="Q137" s="440"/>
      <c r="R137" s="440"/>
      <c r="S137" s="440"/>
      <c r="T137" s="440"/>
      <c r="U137" s="440"/>
      <c r="V137" s="440"/>
      <c r="W137" s="440"/>
      <c r="X137" s="440"/>
      <c r="Y137" s="440"/>
      <c r="Z137" s="440"/>
    </row>
    <row r="138" spans="3:26">
      <c r="C138" s="440"/>
      <c r="D138" s="440"/>
      <c r="E138" s="440"/>
      <c r="F138" s="440"/>
      <c r="G138" s="440"/>
      <c r="H138" s="440"/>
      <c r="I138" s="440"/>
      <c r="J138" s="440"/>
      <c r="K138" s="440"/>
      <c r="L138" s="440"/>
      <c r="M138" s="440"/>
      <c r="N138" s="440"/>
      <c r="O138" s="440"/>
      <c r="P138" s="440"/>
      <c r="Q138" s="440"/>
      <c r="R138" s="440"/>
      <c r="S138" s="440"/>
      <c r="T138" s="440"/>
      <c r="U138" s="440"/>
      <c r="V138" s="440"/>
      <c r="W138" s="440"/>
      <c r="X138" s="440"/>
      <c r="Y138" s="440"/>
      <c r="Z138" s="440"/>
    </row>
    <row r="139" spans="3:26">
      <c r="C139" s="440"/>
      <c r="D139" s="440"/>
      <c r="E139" s="440"/>
      <c r="F139" s="440"/>
      <c r="G139" s="440"/>
      <c r="H139" s="440"/>
      <c r="I139" s="440"/>
      <c r="J139" s="440"/>
      <c r="K139" s="440"/>
      <c r="L139" s="440"/>
      <c r="M139" s="440"/>
      <c r="N139" s="440"/>
      <c r="O139" s="440"/>
      <c r="P139" s="440"/>
      <c r="Q139" s="440"/>
      <c r="R139" s="440"/>
      <c r="S139" s="440"/>
      <c r="T139" s="440"/>
      <c r="U139" s="440"/>
      <c r="V139" s="440"/>
      <c r="W139" s="440"/>
      <c r="X139" s="440"/>
      <c r="Y139" s="440"/>
      <c r="Z139" s="440"/>
    </row>
    <row r="140" spans="3:26">
      <c r="C140" s="440"/>
      <c r="D140" s="440"/>
      <c r="E140" s="440"/>
      <c r="F140" s="440"/>
      <c r="G140" s="440"/>
      <c r="H140" s="440"/>
      <c r="I140" s="440"/>
      <c r="J140" s="440"/>
      <c r="K140" s="440"/>
      <c r="L140" s="440"/>
      <c r="M140" s="440"/>
      <c r="N140" s="440"/>
      <c r="O140" s="440"/>
      <c r="P140" s="440"/>
      <c r="Q140" s="440"/>
      <c r="R140" s="440"/>
      <c r="S140" s="440"/>
      <c r="T140" s="440"/>
      <c r="U140" s="440"/>
      <c r="V140" s="440"/>
      <c r="W140" s="440"/>
      <c r="X140" s="440"/>
      <c r="Y140" s="440"/>
      <c r="Z140" s="440"/>
    </row>
    <row r="141" spans="3:26">
      <c r="C141" s="440"/>
      <c r="D141" s="440"/>
      <c r="E141" s="440"/>
      <c r="F141" s="440"/>
      <c r="G141" s="440"/>
      <c r="H141" s="440"/>
      <c r="I141" s="440"/>
      <c r="J141" s="440"/>
      <c r="K141" s="440"/>
      <c r="L141" s="440"/>
      <c r="M141" s="440"/>
      <c r="N141" s="440"/>
      <c r="O141" s="440"/>
      <c r="P141" s="440"/>
      <c r="Q141" s="440"/>
      <c r="R141" s="440"/>
      <c r="S141" s="440"/>
      <c r="T141" s="440"/>
      <c r="U141" s="440"/>
      <c r="V141" s="440"/>
      <c r="W141" s="440"/>
      <c r="X141" s="440"/>
      <c r="Y141" s="440"/>
      <c r="Z141" s="440"/>
    </row>
    <row r="142" spans="3:26">
      <c r="C142" s="440"/>
      <c r="D142" s="440"/>
      <c r="E142" s="440"/>
      <c r="F142" s="440"/>
      <c r="G142" s="440"/>
      <c r="H142" s="440"/>
      <c r="I142" s="440"/>
      <c r="J142" s="440"/>
      <c r="K142" s="440"/>
      <c r="L142" s="440"/>
      <c r="M142" s="440"/>
      <c r="N142" s="440"/>
      <c r="O142" s="440"/>
      <c r="P142" s="440"/>
      <c r="Q142" s="440"/>
      <c r="R142" s="440"/>
      <c r="S142" s="440"/>
      <c r="T142" s="440"/>
      <c r="U142" s="440"/>
      <c r="V142" s="440"/>
      <c r="W142" s="440"/>
      <c r="X142" s="440"/>
      <c r="Y142" s="440"/>
      <c r="Z142" s="440"/>
    </row>
    <row r="143" spans="3:26">
      <c r="C143" s="440"/>
      <c r="D143" s="440"/>
      <c r="E143" s="440"/>
      <c r="F143" s="440"/>
      <c r="G143" s="440"/>
      <c r="H143" s="440"/>
      <c r="I143" s="440"/>
      <c r="J143" s="440"/>
      <c r="K143" s="440"/>
      <c r="L143" s="440"/>
      <c r="M143" s="440"/>
      <c r="N143" s="440"/>
      <c r="O143" s="440"/>
      <c r="P143" s="440"/>
      <c r="Q143" s="440"/>
      <c r="R143" s="440"/>
      <c r="S143" s="440"/>
      <c r="T143" s="440"/>
      <c r="U143" s="440"/>
      <c r="V143" s="440"/>
      <c r="W143" s="440"/>
      <c r="X143" s="440"/>
      <c r="Y143" s="440"/>
      <c r="Z143" s="440"/>
    </row>
    <row r="144" spans="3:26">
      <c r="C144" s="440"/>
      <c r="D144" s="440"/>
      <c r="E144" s="440"/>
      <c r="F144" s="440"/>
      <c r="G144" s="440"/>
      <c r="H144" s="440"/>
      <c r="I144" s="440"/>
      <c r="J144" s="440"/>
      <c r="K144" s="440"/>
      <c r="L144" s="440"/>
      <c r="M144" s="440"/>
      <c r="N144" s="440"/>
      <c r="O144" s="440"/>
      <c r="P144" s="440"/>
      <c r="Q144" s="440"/>
      <c r="R144" s="440"/>
      <c r="S144" s="440"/>
      <c r="T144" s="440"/>
      <c r="U144" s="440"/>
      <c r="V144" s="440"/>
      <c r="W144" s="440"/>
      <c r="X144" s="440"/>
      <c r="Y144" s="440"/>
      <c r="Z144" s="440"/>
    </row>
    <row r="145" spans="3:26">
      <c r="C145" s="440"/>
      <c r="D145" s="440"/>
      <c r="E145" s="440"/>
      <c r="F145" s="440"/>
      <c r="G145" s="440"/>
      <c r="H145" s="440"/>
      <c r="I145" s="440"/>
      <c r="J145" s="440"/>
      <c r="K145" s="440"/>
      <c r="L145" s="440"/>
      <c r="M145" s="440"/>
      <c r="N145" s="440"/>
      <c r="O145" s="440"/>
      <c r="P145" s="440"/>
      <c r="Q145" s="440"/>
      <c r="R145" s="440"/>
      <c r="S145" s="440"/>
      <c r="T145" s="440"/>
      <c r="U145" s="440"/>
      <c r="V145" s="440"/>
      <c r="W145" s="440"/>
      <c r="X145" s="440"/>
      <c r="Y145" s="440"/>
      <c r="Z145" s="440"/>
    </row>
    <row r="146" spans="3:26">
      <c r="C146" s="440"/>
      <c r="D146" s="440"/>
      <c r="E146" s="440"/>
      <c r="F146" s="440"/>
      <c r="G146" s="440"/>
      <c r="H146" s="440"/>
      <c r="I146" s="440"/>
      <c r="J146" s="440"/>
      <c r="K146" s="440"/>
      <c r="L146" s="440"/>
      <c r="M146" s="440"/>
      <c r="N146" s="440"/>
      <c r="O146" s="440"/>
      <c r="P146" s="440"/>
      <c r="Q146" s="440"/>
      <c r="R146" s="440"/>
      <c r="S146" s="440"/>
      <c r="T146" s="440"/>
      <c r="U146" s="440"/>
      <c r="V146" s="440"/>
      <c r="W146" s="440"/>
      <c r="X146" s="440"/>
      <c r="Y146" s="440"/>
      <c r="Z146" s="440"/>
    </row>
    <row r="147" spans="3:26">
      <c r="C147" s="440"/>
      <c r="D147" s="440"/>
      <c r="E147" s="440"/>
      <c r="F147" s="440"/>
      <c r="G147" s="440"/>
      <c r="H147" s="440"/>
      <c r="I147" s="440"/>
      <c r="J147" s="440"/>
      <c r="K147" s="440"/>
      <c r="L147" s="440"/>
      <c r="M147" s="440"/>
      <c r="N147" s="440"/>
      <c r="O147" s="440"/>
      <c r="P147" s="440"/>
      <c r="Q147" s="440"/>
      <c r="R147" s="440"/>
      <c r="S147" s="440"/>
      <c r="T147" s="440"/>
      <c r="U147" s="440"/>
      <c r="V147" s="440"/>
      <c r="W147" s="440"/>
      <c r="X147" s="440"/>
      <c r="Y147" s="440"/>
      <c r="Z147" s="440"/>
    </row>
    <row r="148" spans="3:26">
      <c r="C148" s="440"/>
      <c r="D148" s="440"/>
      <c r="E148" s="440"/>
      <c r="F148" s="440"/>
      <c r="G148" s="440"/>
      <c r="H148" s="440"/>
      <c r="I148" s="440"/>
      <c r="J148" s="440"/>
      <c r="K148" s="440"/>
      <c r="L148" s="440"/>
      <c r="M148" s="440"/>
      <c r="N148" s="440"/>
      <c r="O148" s="440"/>
      <c r="P148" s="440"/>
      <c r="Q148" s="440"/>
      <c r="R148" s="440"/>
      <c r="S148" s="440"/>
      <c r="T148" s="440"/>
      <c r="U148" s="440"/>
      <c r="V148" s="440"/>
      <c r="W148" s="440"/>
      <c r="X148" s="440"/>
      <c r="Y148" s="440"/>
      <c r="Z148" s="440"/>
    </row>
    <row r="149" spans="3:26">
      <c r="C149" s="440"/>
      <c r="D149" s="440"/>
      <c r="E149" s="440"/>
      <c r="F149" s="440"/>
      <c r="G149" s="440"/>
      <c r="H149" s="440"/>
      <c r="I149" s="440"/>
      <c r="J149" s="440"/>
      <c r="K149" s="440"/>
      <c r="L149" s="440"/>
      <c r="M149" s="440"/>
      <c r="N149" s="440"/>
      <c r="O149" s="440"/>
      <c r="P149" s="440"/>
      <c r="Q149" s="440"/>
      <c r="R149" s="440"/>
      <c r="S149" s="440"/>
      <c r="T149" s="440"/>
      <c r="U149" s="440"/>
      <c r="V149" s="440"/>
      <c r="W149" s="440"/>
      <c r="X149" s="440"/>
      <c r="Y149" s="440"/>
      <c r="Z149" s="440"/>
    </row>
    <row r="150" spans="3:26">
      <c r="C150" s="440"/>
      <c r="D150" s="440"/>
      <c r="E150" s="440"/>
      <c r="F150" s="440"/>
      <c r="G150" s="440"/>
      <c r="H150" s="440"/>
      <c r="I150" s="440"/>
      <c r="J150" s="440"/>
      <c r="K150" s="440"/>
      <c r="L150" s="440"/>
      <c r="M150" s="440"/>
      <c r="N150" s="440"/>
      <c r="O150" s="440"/>
      <c r="P150" s="440"/>
      <c r="Q150" s="440"/>
      <c r="R150" s="440"/>
      <c r="S150" s="440"/>
      <c r="T150" s="440"/>
      <c r="U150" s="440"/>
      <c r="V150" s="440"/>
      <c r="W150" s="440"/>
      <c r="X150" s="440"/>
      <c r="Y150" s="440"/>
      <c r="Z150" s="440"/>
    </row>
    <row r="151" spans="3:26">
      <c r="C151" s="440"/>
      <c r="D151" s="440"/>
      <c r="E151" s="440"/>
      <c r="F151" s="440"/>
      <c r="G151" s="440"/>
      <c r="H151" s="440"/>
      <c r="I151" s="440"/>
      <c r="J151" s="440"/>
      <c r="K151" s="440"/>
      <c r="L151" s="440"/>
      <c r="M151" s="440"/>
      <c r="N151" s="440"/>
      <c r="O151" s="440"/>
      <c r="P151" s="440"/>
      <c r="Q151" s="440"/>
      <c r="R151" s="440"/>
      <c r="S151" s="440"/>
      <c r="T151" s="440"/>
      <c r="U151" s="440"/>
      <c r="V151" s="440"/>
      <c r="W151" s="440"/>
      <c r="X151" s="440"/>
      <c r="Y151" s="440"/>
      <c r="Z151" s="440"/>
    </row>
    <row r="152" spans="3:26">
      <c r="C152" s="440"/>
      <c r="D152" s="440"/>
      <c r="E152" s="440"/>
      <c r="F152" s="440"/>
      <c r="G152" s="440"/>
      <c r="H152" s="440"/>
      <c r="I152" s="440"/>
      <c r="J152" s="440"/>
      <c r="K152" s="440"/>
      <c r="L152" s="440"/>
      <c r="M152" s="440"/>
      <c r="N152" s="440"/>
      <c r="O152" s="440"/>
      <c r="P152" s="440"/>
      <c r="Q152" s="440"/>
      <c r="R152" s="440"/>
      <c r="S152" s="440"/>
      <c r="T152" s="440"/>
      <c r="U152" s="440"/>
      <c r="V152" s="440"/>
      <c r="W152" s="440"/>
      <c r="X152" s="440"/>
      <c r="Y152" s="440"/>
      <c r="Z152" s="440"/>
    </row>
    <row r="153" spans="3:26">
      <c r="C153" s="440"/>
      <c r="D153" s="440"/>
      <c r="E153" s="440"/>
      <c r="F153" s="440"/>
      <c r="G153" s="440"/>
      <c r="H153" s="440"/>
      <c r="I153" s="440"/>
      <c r="J153" s="440"/>
      <c r="K153" s="440"/>
      <c r="L153" s="440"/>
      <c r="M153" s="440"/>
      <c r="N153" s="440"/>
      <c r="O153" s="440"/>
      <c r="P153" s="440"/>
      <c r="Q153" s="440"/>
      <c r="R153" s="440"/>
      <c r="S153" s="440"/>
      <c r="T153" s="440"/>
      <c r="U153" s="440"/>
      <c r="V153" s="440"/>
      <c r="W153" s="440"/>
      <c r="X153" s="440"/>
      <c r="Y153" s="440"/>
      <c r="Z153" s="440"/>
    </row>
    <row r="154" spans="3:26">
      <c r="C154" s="440"/>
      <c r="D154" s="440"/>
      <c r="E154" s="440"/>
      <c r="F154" s="440"/>
      <c r="G154" s="440"/>
      <c r="H154" s="440"/>
      <c r="I154" s="440"/>
      <c r="J154" s="440"/>
      <c r="K154" s="440"/>
      <c r="L154" s="440"/>
      <c r="M154" s="440"/>
      <c r="N154" s="440"/>
      <c r="O154" s="440"/>
      <c r="P154" s="440"/>
      <c r="Q154" s="440"/>
      <c r="R154" s="440"/>
      <c r="S154" s="440"/>
      <c r="T154" s="440"/>
      <c r="U154" s="440"/>
      <c r="V154" s="440"/>
      <c r="W154" s="440"/>
      <c r="X154" s="440"/>
      <c r="Y154" s="440"/>
      <c r="Z154" s="440"/>
    </row>
    <row r="155" spans="3:26">
      <c r="C155" s="440"/>
      <c r="D155" s="440"/>
      <c r="E155" s="440"/>
      <c r="F155" s="440"/>
      <c r="G155" s="440"/>
      <c r="H155" s="440"/>
      <c r="I155" s="440"/>
      <c r="J155" s="440"/>
      <c r="K155" s="440"/>
      <c r="L155" s="440"/>
      <c r="M155" s="440"/>
      <c r="N155" s="440"/>
      <c r="O155" s="440"/>
      <c r="P155" s="440"/>
      <c r="Q155" s="440"/>
      <c r="R155" s="440"/>
      <c r="S155" s="440"/>
      <c r="T155" s="440"/>
      <c r="U155" s="440"/>
      <c r="V155" s="440"/>
      <c r="W155" s="440"/>
      <c r="X155" s="440"/>
      <c r="Y155" s="440"/>
      <c r="Z155" s="440"/>
    </row>
    <row r="156" spans="3:26">
      <c r="C156" s="440"/>
      <c r="D156" s="440"/>
      <c r="E156" s="440"/>
      <c r="F156" s="440"/>
      <c r="G156" s="440"/>
      <c r="H156" s="440"/>
      <c r="I156" s="440"/>
      <c r="J156" s="440"/>
      <c r="K156" s="440"/>
      <c r="L156" s="440"/>
      <c r="M156" s="440"/>
      <c r="N156" s="440"/>
      <c r="O156" s="440"/>
      <c r="P156" s="440"/>
      <c r="Q156" s="440"/>
      <c r="R156" s="440"/>
      <c r="S156" s="440"/>
      <c r="T156" s="440"/>
      <c r="U156" s="440"/>
      <c r="V156" s="440"/>
      <c r="W156" s="440"/>
      <c r="X156" s="440"/>
      <c r="Y156" s="440"/>
      <c r="Z156" s="440"/>
    </row>
    <row r="157" spans="3:26">
      <c r="C157" s="440"/>
      <c r="D157" s="440"/>
      <c r="E157" s="440"/>
      <c r="F157" s="440"/>
      <c r="G157" s="440"/>
      <c r="H157" s="440"/>
      <c r="I157" s="440"/>
      <c r="J157" s="440"/>
      <c r="K157" s="440"/>
      <c r="L157" s="440"/>
      <c r="M157" s="440"/>
      <c r="N157" s="440"/>
      <c r="O157" s="440"/>
      <c r="P157" s="440"/>
      <c r="Q157" s="440"/>
      <c r="R157" s="440"/>
      <c r="S157" s="440"/>
      <c r="T157" s="440"/>
      <c r="U157" s="440"/>
      <c r="V157" s="440"/>
      <c r="W157" s="440"/>
      <c r="X157" s="440"/>
      <c r="Y157" s="440"/>
      <c r="Z157" s="440"/>
    </row>
    <row r="158" spans="3:26">
      <c r="C158" s="440"/>
      <c r="D158" s="440"/>
      <c r="E158" s="440"/>
      <c r="F158" s="440"/>
      <c r="G158" s="440"/>
      <c r="H158" s="440"/>
      <c r="I158" s="440"/>
      <c r="J158" s="440"/>
      <c r="K158" s="440"/>
      <c r="L158" s="440"/>
      <c r="M158" s="440"/>
      <c r="N158" s="440"/>
      <c r="O158" s="440"/>
      <c r="P158" s="440"/>
      <c r="Q158" s="440"/>
      <c r="R158" s="440"/>
      <c r="S158" s="440"/>
      <c r="T158" s="440"/>
      <c r="U158" s="440"/>
      <c r="V158" s="440"/>
      <c r="W158" s="440"/>
      <c r="X158" s="440"/>
      <c r="Y158" s="440"/>
      <c r="Z158" s="440"/>
    </row>
    <row r="159" spans="3:26">
      <c r="C159" s="440"/>
      <c r="D159" s="440"/>
      <c r="E159" s="440"/>
      <c r="F159" s="440"/>
      <c r="G159" s="440"/>
      <c r="H159" s="440"/>
      <c r="I159" s="440"/>
      <c r="J159" s="440"/>
      <c r="K159" s="440"/>
      <c r="L159" s="440"/>
      <c r="M159" s="440"/>
      <c r="N159" s="440"/>
      <c r="O159" s="440"/>
      <c r="P159" s="440"/>
      <c r="Q159" s="440"/>
      <c r="R159" s="440"/>
      <c r="S159" s="440"/>
      <c r="T159" s="440"/>
      <c r="U159" s="440"/>
      <c r="V159" s="440"/>
      <c r="W159" s="440"/>
      <c r="X159" s="440"/>
      <c r="Y159" s="440"/>
      <c r="Z159" s="440"/>
    </row>
    <row r="160" spans="3:26">
      <c r="C160" s="440"/>
      <c r="D160" s="440"/>
      <c r="E160" s="440"/>
      <c r="F160" s="440"/>
      <c r="G160" s="440"/>
      <c r="H160" s="440"/>
      <c r="I160" s="440"/>
      <c r="J160" s="440"/>
      <c r="K160" s="440"/>
      <c r="L160" s="440"/>
      <c r="M160" s="440"/>
      <c r="N160" s="440"/>
      <c r="O160" s="440"/>
      <c r="P160" s="440"/>
      <c r="Q160" s="440"/>
      <c r="R160" s="440"/>
      <c r="S160" s="440"/>
      <c r="T160" s="440"/>
      <c r="U160" s="440"/>
      <c r="V160" s="440"/>
      <c r="W160" s="440"/>
      <c r="X160" s="440"/>
      <c r="Y160" s="440"/>
      <c r="Z160" s="440"/>
    </row>
    <row r="161" spans="3:26">
      <c r="C161" s="440"/>
      <c r="D161" s="440"/>
      <c r="E161" s="440"/>
      <c r="F161" s="440"/>
      <c r="G161" s="440"/>
      <c r="H161" s="440"/>
      <c r="I161" s="440"/>
      <c r="J161" s="440"/>
      <c r="K161" s="440"/>
      <c r="L161" s="440"/>
      <c r="M161" s="440"/>
      <c r="N161" s="440"/>
      <c r="O161" s="440"/>
      <c r="P161" s="440"/>
      <c r="Q161" s="440"/>
      <c r="R161" s="440"/>
      <c r="S161" s="440"/>
      <c r="T161" s="440"/>
      <c r="U161" s="440"/>
      <c r="V161" s="440"/>
      <c r="W161" s="440"/>
      <c r="X161" s="440"/>
      <c r="Y161" s="440"/>
      <c r="Z161" s="440"/>
    </row>
    <row r="162" spans="3:26">
      <c r="C162" s="440"/>
      <c r="D162" s="440"/>
      <c r="E162" s="440"/>
      <c r="F162" s="440"/>
      <c r="G162" s="440"/>
      <c r="H162" s="440"/>
      <c r="I162" s="440"/>
      <c r="J162" s="440"/>
      <c r="K162" s="440"/>
      <c r="L162" s="440"/>
      <c r="M162" s="440"/>
      <c r="N162" s="440"/>
      <c r="O162" s="440"/>
      <c r="P162" s="440"/>
      <c r="Q162" s="440"/>
      <c r="R162" s="440"/>
      <c r="S162" s="440"/>
      <c r="T162" s="440"/>
      <c r="U162" s="440"/>
      <c r="V162" s="440"/>
      <c r="W162" s="440"/>
      <c r="X162" s="440"/>
      <c r="Y162" s="440"/>
      <c r="Z162" s="440"/>
    </row>
    <row r="163" spans="3:26">
      <c r="C163" s="440"/>
      <c r="D163" s="440"/>
      <c r="E163" s="440"/>
      <c r="F163" s="440"/>
      <c r="G163" s="440"/>
      <c r="H163" s="440"/>
      <c r="I163" s="440"/>
      <c r="J163" s="440"/>
      <c r="K163" s="440"/>
      <c r="L163" s="440"/>
      <c r="M163" s="440"/>
      <c r="N163" s="440"/>
      <c r="O163" s="440"/>
      <c r="P163" s="440"/>
      <c r="Q163" s="440"/>
      <c r="R163" s="440"/>
      <c r="S163" s="440"/>
      <c r="T163" s="440"/>
      <c r="U163" s="440"/>
      <c r="V163" s="440"/>
      <c r="W163" s="440"/>
      <c r="X163" s="440"/>
      <c r="Y163" s="440"/>
      <c r="Z163" s="440"/>
    </row>
    <row r="164" spans="3:26">
      <c r="C164" s="440"/>
      <c r="D164" s="440"/>
      <c r="E164" s="440"/>
      <c r="F164" s="440"/>
      <c r="G164" s="440"/>
      <c r="H164" s="440"/>
      <c r="I164" s="440"/>
      <c r="J164" s="440"/>
      <c r="K164" s="440"/>
      <c r="L164" s="440"/>
      <c r="M164" s="440"/>
      <c r="N164" s="440"/>
      <c r="O164" s="440"/>
      <c r="P164" s="440"/>
      <c r="Q164" s="440"/>
      <c r="R164" s="440"/>
      <c r="S164" s="440"/>
      <c r="T164" s="440"/>
      <c r="U164" s="440"/>
      <c r="V164" s="440"/>
      <c r="W164" s="440"/>
      <c r="X164" s="440"/>
      <c r="Y164" s="440"/>
      <c r="Z164" s="440"/>
    </row>
    <row r="165" spans="3:26">
      <c r="C165" s="440"/>
      <c r="D165" s="440"/>
      <c r="E165" s="440"/>
      <c r="F165" s="440"/>
      <c r="G165" s="440"/>
      <c r="H165" s="440"/>
      <c r="I165" s="440"/>
      <c r="J165" s="440"/>
      <c r="K165" s="440"/>
      <c r="L165" s="440"/>
      <c r="M165" s="440"/>
      <c r="N165" s="440"/>
      <c r="O165" s="440"/>
      <c r="P165" s="440"/>
      <c r="Q165" s="440"/>
      <c r="R165" s="440"/>
      <c r="S165" s="440"/>
      <c r="T165" s="440"/>
      <c r="U165" s="440"/>
      <c r="V165" s="440"/>
      <c r="W165" s="440"/>
      <c r="X165" s="440"/>
      <c r="Y165" s="440"/>
      <c r="Z165" s="440"/>
    </row>
    <row r="166" spans="3:26">
      <c r="C166" s="440"/>
      <c r="D166" s="440"/>
      <c r="E166" s="440"/>
      <c r="F166" s="440"/>
      <c r="G166" s="440"/>
      <c r="H166" s="440"/>
      <c r="I166" s="440"/>
      <c r="J166" s="440"/>
      <c r="K166" s="440"/>
      <c r="L166" s="440"/>
      <c r="M166" s="440"/>
      <c r="N166" s="440"/>
      <c r="O166" s="440"/>
      <c r="P166" s="440"/>
      <c r="Q166" s="440"/>
      <c r="R166" s="440"/>
      <c r="S166" s="440"/>
      <c r="T166" s="440"/>
      <c r="U166" s="440"/>
      <c r="V166" s="440"/>
      <c r="W166" s="440"/>
      <c r="X166" s="440"/>
      <c r="Y166" s="440"/>
      <c r="Z166" s="440"/>
    </row>
    <row r="167" spans="3:26">
      <c r="C167" s="440"/>
      <c r="D167" s="440"/>
      <c r="E167" s="440"/>
      <c r="F167" s="440"/>
      <c r="G167" s="440"/>
      <c r="H167" s="440"/>
      <c r="I167" s="440"/>
      <c r="J167" s="440"/>
      <c r="K167" s="440"/>
      <c r="L167" s="440"/>
      <c r="M167" s="440"/>
      <c r="N167" s="440"/>
      <c r="O167" s="440"/>
      <c r="P167" s="440"/>
      <c r="Q167" s="440"/>
      <c r="R167" s="440"/>
      <c r="S167" s="440"/>
      <c r="T167" s="440"/>
      <c r="U167" s="440"/>
      <c r="V167" s="440"/>
      <c r="W167" s="440"/>
      <c r="X167" s="440"/>
      <c r="Y167" s="440"/>
      <c r="Z167" s="440"/>
    </row>
    <row r="168" spans="3:26">
      <c r="C168" s="440"/>
      <c r="D168" s="440"/>
      <c r="E168" s="440"/>
      <c r="F168" s="440"/>
      <c r="G168" s="440"/>
      <c r="H168" s="440"/>
      <c r="I168" s="440"/>
      <c r="J168" s="440"/>
      <c r="K168" s="440"/>
      <c r="L168" s="440"/>
      <c r="M168" s="440"/>
      <c r="N168" s="440"/>
      <c r="O168" s="440"/>
      <c r="P168" s="440"/>
      <c r="Q168" s="440"/>
      <c r="R168" s="440"/>
      <c r="S168" s="440"/>
      <c r="T168" s="440"/>
      <c r="U168" s="440"/>
      <c r="V168" s="440"/>
      <c r="W168" s="440"/>
      <c r="X168" s="440"/>
      <c r="Y168" s="440"/>
      <c r="Z168" s="440"/>
    </row>
    <row r="169" spans="3:26">
      <c r="C169" s="440"/>
      <c r="D169" s="440"/>
      <c r="E169" s="440"/>
      <c r="F169" s="440"/>
      <c r="G169" s="440"/>
      <c r="H169" s="440"/>
      <c r="I169" s="440"/>
      <c r="J169" s="440"/>
      <c r="K169" s="440"/>
      <c r="L169" s="440"/>
      <c r="M169" s="440"/>
      <c r="N169" s="440"/>
      <c r="O169" s="440"/>
      <c r="P169" s="440"/>
      <c r="Q169" s="440"/>
      <c r="R169" s="440"/>
      <c r="S169" s="440"/>
      <c r="T169" s="440"/>
      <c r="U169" s="440"/>
      <c r="V169" s="440"/>
      <c r="W169" s="440"/>
      <c r="X169" s="440"/>
      <c r="Y169" s="440"/>
      <c r="Z169" s="440"/>
    </row>
    <row r="170" spans="3:26">
      <c r="C170" s="440"/>
      <c r="D170" s="440"/>
      <c r="E170" s="440"/>
      <c r="F170" s="440"/>
      <c r="G170" s="440"/>
      <c r="H170" s="440"/>
      <c r="I170" s="440"/>
      <c r="J170" s="440"/>
      <c r="K170" s="440"/>
      <c r="L170" s="440"/>
      <c r="M170" s="440"/>
      <c r="N170" s="440"/>
      <c r="O170" s="440"/>
      <c r="P170" s="440"/>
      <c r="Q170" s="440"/>
      <c r="R170" s="440"/>
      <c r="S170" s="440"/>
      <c r="T170" s="440"/>
      <c r="U170" s="440"/>
      <c r="V170" s="440"/>
      <c r="W170" s="440"/>
      <c r="X170" s="440"/>
      <c r="Y170" s="440"/>
      <c r="Z170" s="440"/>
    </row>
    <row r="171" spans="3:26">
      <c r="C171" s="440"/>
      <c r="D171" s="440"/>
      <c r="E171" s="440"/>
      <c r="F171" s="440"/>
      <c r="G171" s="440"/>
      <c r="H171" s="440"/>
      <c r="I171" s="440"/>
      <c r="J171" s="440"/>
      <c r="K171" s="440"/>
      <c r="L171" s="440"/>
      <c r="M171" s="440"/>
      <c r="N171" s="440"/>
      <c r="O171" s="440"/>
      <c r="P171" s="440"/>
      <c r="Q171" s="440"/>
      <c r="R171" s="440"/>
      <c r="S171" s="440"/>
      <c r="T171" s="440"/>
      <c r="U171" s="440"/>
      <c r="V171" s="440"/>
      <c r="W171" s="440"/>
      <c r="X171" s="440"/>
      <c r="Y171" s="440"/>
      <c r="Z171" s="440"/>
    </row>
    <row r="172" spans="3:26">
      <c r="C172" s="440"/>
      <c r="D172" s="440"/>
      <c r="E172" s="440"/>
      <c r="F172" s="440"/>
      <c r="G172" s="440"/>
      <c r="H172" s="440"/>
      <c r="I172" s="440"/>
      <c r="J172" s="440"/>
      <c r="K172" s="440"/>
      <c r="L172" s="440"/>
      <c r="M172" s="440"/>
      <c r="N172" s="440"/>
      <c r="O172" s="440"/>
      <c r="P172" s="440"/>
      <c r="Q172" s="440"/>
      <c r="R172" s="440"/>
      <c r="S172" s="440"/>
      <c r="T172" s="440"/>
      <c r="U172" s="440"/>
      <c r="V172" s="440"/>
      <c r="W172" s="440"/>
      <c r="X172" s="440"/>
      <c r="Y172" s="440"/>
      <c r="Z172" s="440"/>
    </row>
    <row r="173" spans="3:26">
      <c r="C173" s="440"/>
      <c r="D173" s="440"/>
      <c r="E173" s="440"/>
      <c r="F173" s="440"/>
      <c r="G173" s="440"/>
      <c r="H173" s="440"/>
      <c r="I173" s="440"/>
      <c r="J173" s="440"/>
      <c r="K173" s="440"/>
      <c r="L173" s="440"/>
      <c r="M173" s="440"/>
      <c r="N173" s="440"/>
      <c r="O173" s="440"/>
      <c r="P173" s="440"/>
      <c r="Q173" s="440"/>
      <c r="R173" s="440"/>
      <c r="S173" s="440"/>
      <c r="T173" s="440"/>
      <c r="U173" s="440"/>
      <c r="V173" s="440"/>
      <c r="W173" s="440"/>
      <c r="X173" s="440"/>
      <c r="Y173" s="440"/>
      <c r="Z173" s="440"/>
    </row>
    <row r="174" spans="3:26">
      <c r="C174" s="440"/>
      <c r="D174" s="440"/>
      <c r="E174" s="440"/>
      <c r="F174" s="440"/>
      <c r="G174" s="440"/>
      <c r="H174" s="440"/>
      <c r="I174" s="440"/>
      <c r="J174" s="440"/>
      <c r="K174" s="440"/>
      <c r="L174" s="440"/>
      <c r="M174" s="440"/>
      <c r="N174" s="440"/>
      <c r="O174" s="440"/>
      <c r="P174" s="440"/>
      <c r="Q174" s="440"/>
      <c r="R174" s="440"/>
      <c r="S174" s="440"/>
      <c r="T174" s="440"/>
      <c r="U174" s="440"/>
      <c r="V174" s="440"/>
      <c r="W174" s="440"/>
      <c r="X174" s="440"/>
      <c r="Y174" s="440"/>
      <c r="Z174" s="440"/>
    </row>
    <row r="175" spans="3:26">
      <c r="C175" s="440"/>
      <c r="D175" s="440"/>
      <c r="E175" s="440"/>
      <c r="F175" s="440"/>
      <c r="G175" s="440"/>
      <c r="H175" s="440"/>
      <c r="I175" s="440"/>
      <c r="J175" s="440"/>
      <c r="K175" s="440"/>
      <c r="L175" s="440"/>
      <c r="M175" s="440"/>
      <c r="N175" s="440"/>
      <c r="O175" s="440"/>
      <c r="P175" s="440"/>
      <c r="Q175" s="440"/>
      <c r="R175" s="440"/>
      <c r="S175" s="440"/>
      <c r="T175" s="440"/>
      <c r="U175" s="440"/>
      <c r="V175" s="440"/>
      <c r="W175" s="440"/>
      <c r="X175" s="440"/>
      <c r="Y175" s="440"/>
      <c r="Z175" s="440"/>
    </row>
    <row r="176" spans="3:26">
      <c r="C176" s="440"/>
      <c r="D176" s="440"/>
      <c r="E176" s="440"/>
      <c r="F176" s="440"/>
      <c r="G176" s="440"/>
      <c r="H176" s="440"/>
      <c r="I176" s="440"/>
      <c r="J176" s="440"/>
      <c r="K176" s="440"/>
      <c r="L176" s="440"/>
      <c r="M176" s="440"/>
      <c r="N176" s="440"/>
      <c r="O176" s="440"/>
      <c r="P176" s="440"/>
      <c r="Q176" s="440"/>
      <c r="R176" s="440"/>
      <c r="S176" s="440"/>
      <c r="T176" s="440"/>
      <c r="U176" s="440"/>
      <c r="V176" s="440"/>
      <c r="W176" s="440"/>
      <c r="X176" s="440"/>
      <c r="Y176" s="440"/>
      <c r="Z176" s="440"/>
    </row>
  </sheetData>
  <mergeCells count="28">
    <mergeCell ref="A1:Z1"/>
    <mergeCell ref="A2:Z2"/>
    <mergeCell ref="I5:K5"/>
    <mergeCell ref="R5:T5"/>
    <mergeCell ref="B4:B6"/>
    <mergeCell ref="L5:N5"/>
    <mergeCell ref="O5:Q5"/>
    <mergeCell ref="U3:Z3"/>
    <mergeCell ref="C4:E5"/>
    <mergeCell ref="F4:H5"/>
    <mergeCell ref="R4:Z4"/>
    <mergeCell ref="U5:W5"/>
    <mergeCell ref="I4:Q4"/>
    <mergeCell ref="A48:A50"/>
    <mergeCell ref="B48:B50"/>
    <mergeCell ref="R48:Z48"/>
    <mergeCell ref="A4:A6"/>
    <mergeCell ref="I49:K49"/>
    <mergeCell ref="R49:T49"/>
    <mergeCell ref="X5:Z5"/>
    <mergeCell ref="U49:W49"/>
    <mergeCell ref="X49:Z49"/>
    <mergeCell ref="L49:N49"/>
    <mergeCell ref="U47:Z47"/>
    <mergeCell ref="C48:E49"/>
    <mergeCell ref="O49:Q49"/>
    <mergeCell ref="F48:H49"/>
    <mergeCell ref="I48:Q48"/>
  </mergeCells>
  <printOptions horizontalCentered="1" verticalCentered="1" gridLinesSet="0"/>
  <pageMargins left="0" right="0" top="0" bottom="0" header="0" footer="0"/>
  <pageSetup paperSize="9" scale="75" orientation="landscape" r:id="rId1"/>
  <headerFooter alignWithMargins="0"/>
  <ignoredErrors>
    <ignoredError sqref="A7:A16" numberStoredAsText="1"/>
  </ignoredErrors>
</worksheet>
</file>

<file path=xl/worksheets/sheet6.xml><?xml version="1.0" encoding="utf-8"?>
<worksheet xmlns="http://schemas.openxmlformats.org/spreadsheetml/2006/main" xmlns:r="http://schemas.openxmlformats.org/officeDocument/2006/relationships">
  <dimension ref="A1:U179"/>
  <sheetViews>
    <sheetView showGridLines="0" workbookViewId="0">
      <selection activeCell="B10" sqref="B10"/>
    </sheetView>
  </sheetViews>
  <sheetFormatPr defaultRowHeight="12.75"/>
  <cols>
    <col min="1" max="1" width="4.7109375" style="63" customWidth="1"/>
    <col min="2" max="2" width="16.7109375" style="63" customWidth="1"/>
    <col min="3" max="20" width="8.85546875" style="63" customWidth="1"/>
    <col min="21" max="16384" width="9.140625" style="63"/>
  </cols>
  <sheetData>
    <row r="1" spans="1:21" ht="27" customHeight="1">
      <c r="A1" s="628" t="s">
        <v>1154</v>
      </c>
      <c r="B1" s="653"/>
      <c r="C1" s="653"/>
      <c r="D1" s="653"/>
      <c r="E1" s="653"/>
      <c r="F1" s="653"/>
      <c r="G1" s="653"/>
      <c r="H1" s="653"/>
      <c r="I1" s="653"/>
      <c r="J1" s="653"/>
      <c r="K1" s="653"/>
      <c r="L1" s="653"/>
      <c r="M1" s="653"/>
      <c r="N1" s="653"/>
      <c r="O1" s="653"/>
      <c r="P1" s="653"/>
      <c r="Q1" s="653"/>
      <c r="R1" s="653"/>
      <c r="S1" s="653"/>
      <c r="T1" s="653"/>
    </row>
    <row r="2" spans="1:21" ht="29.25" customHeight="1">
      <c r="A2" s="630" t="s">
        <v>761</v>
      </c>
      <c r="B2" s="631"/>
      <c r="C2" s="631"/>
      <c r="D2" s="631"/>
      <c r="E2" s="631"/>
      <c r="F2" s="631"/>
      <c r="G2" s="631"/>
      <c r="H2" s="631"/>
      <c r="I2" s="631"/>
      <c r="J2" s="631"/>
      <c r="K2" s="631"/>
      <c r="L2" s="631"/>
      <c r="M2" s="631"/>
      <c r="N2" s="631"/>
      <c r="O2" s="631"/>
      <c r="P2" s="631"/>
      <c r="Q2" s="631"/>
      <c r="R2" s="631"/>
      <c r="S2" s="631"/>
      <c r="T2" s="631"/>
    </row>
    <row r="3" spans="1:21">
      <c r="A3" s="288"/>
      <c r="B3" s="288"/>
      <c r="C3" s="288"/>
      <c r="D3" s="288"/>
      <c r="E3" s="288"/>
      <c r="F3" s="288"/>
      <c r="G3" s="288"/>
      <c r="H3" s="288"/>
      <c r="I3" s="288"/>
      <c r="J3" s="288"/>
      <c r="K3" s="288"/>
      <c r="L3" s="288"/>
      <c r="M3" s="288"/>
      <c r="N3" s="288"/>
      <c r="O3" s="288"/>
      <c r="P3" s="288"/>
      <c r="Q3" s="288"/>
      <c r="R3" s="288"/>
      <c r="S3" s="637" t="s">
        <v>762</v>
      </c>
      <c r="T3" s="637"/>
    </row>
    <row r="4" spans="1:21" s="39" customFormat="1" ht="30" customHeight="1">
      <c r="A4" s="642" t="s">
        <v>1065</v>
      </c>
      <c r="B4" s="645" t="s">
        <v>759</v>
      </c>
      <c r="C4" s="606" t="s">
        <v>1057</v>
      </c>
      <c r="D4" s="635"/>
      <c r="E4" s="635"/>
      <c r="F4" s="635"/>
      <c r="G4" s="635"/>
      <c r="H4" s="636"/>
      <c r="I4" s="606" t="s">
        <v>1058</v>
      </c>
      <c r="J4" s="635"/>
      <c r="K4" s="635"/>
      <c r="L4" s="635"/>
      <c r="M4" s="635"/>
      <c r="N4" s="636"/>
      <c r="O4" s="606" t="s">
        <v>1055</v>
      </c>
      <c r="P4" s="635"/>
      <c r="Q4" s="635"/>
      <c r="R4" s="635"/>
      <c r="S4" s="635"/>
      <c r="T4" s="635"/>
      <c r="U4" s="40"/>
    </row>
    <row r="5" spans="1:21" s="39" customFormat="1" ht="30" customHeight="1">
      <c r="A5" s="643"/>
      <c r="B5" s="646"/>
      <c r="C5" s="603" t="s">
        <v>921</v>
      </c>
      <c r="D5" s="624"/>
      <c r="E5" s="625"/>
      <c r="F5" s="603" t="s">
        <v>920</v>
      </c>
      <c r="G5" s="624"/>
      <c r="H5" s="625"/>
      <c r="I5" s="603" t="s">
        <v>921</v>
      </c>
      <c r="J5" s="624"/>
      <c r="K5" s="625"/>
      <c r="L5" s="603" t="s">
        <v>920</v>
      </c>
      <c r="M5" s="624"/>
      <c r="N5" s="625"/>
      <c r="O5" s="603" t="s">
        <v>921</v>
      </c>
      <c r="P5" s="624"/>
      <c r="Q5" s="625"/>
      <c r="R5" s="603" t="s">
        <v>920</v>
      </c>
      <c r="S5" s="624"/>
      <c r="T5" s="624"/>
      <c r="U5" s="40"/>
    </row>
    <row r="6" spans="1:21" s="39" customFormat="1" ht="30" customHeight="1">
      <c r="A6" s="643"/>
      <c r="B6" s="646"/>
      <c r="C6" s="605"/>
      <c r="D6" s="626"/>
      <c r="E6" s="627"/>
      <c r="F6" s="605"/>
      <c r="G6" s="626"/>
      <c r="H6" s="627"/>
      <c r="I6" s="605"/>
      <c r="J6" s="626"/>
      <c r="K6" s="627"/>
      <c r="L6" s="605"/>
      <c r="M6" s="626"/>
      <c r="N6" s="627"/>
      <c r="O6" s="605"/>
      <c r="P6" s="626"/>
      <c r="Q6" s="627"/>
      <c r="R6" s="605"/>
      <c r="S6" s="626"/>
      <c r="T6" s="626"/>
      <c r="U6" s="40"/>
    </row>
    <row r="7" spans="1:21" s="39" customFormat="1" ht="30" customHeight="1">
      <c r="A7" s="644"/>
      <c r="B7" s="647"/>
      <c r="C7" s="109" t="s">
        <v>822</v>
      </c>
      <c r="D7" s="457" t="s">
        <v>926</v>
      </c>
      <c r="E7" s="109" t="s">
        <v>1055</v>
      </c>
      <c r="F7" s="109" t="s">
        <v>822</v>
      </c>
      <c r="G7" s="457" t="s">
        <v>926</v>
      </c>
      <c r="H7" s="109" t="s">
        <v>1055</v>
      </c>
      <c r="I7" s="109" t="s">
        <v>822</v>
      </c>
      <c r="J7" s="457" t="s">
        <v>926</v>
      </c>
      <c r="K7" s="109" t="s">
        <v>1055</v>
      </c>
      <c r="L7" s="109" t="s">
        <v>822</v>
      </c>
      <c r="M7" s="457" t="s">
        <v>926</v>
      </c>
      <c r="N7" s="109" t="s">
        <v>1055</v>
      </c>
      <c r="O7" s="109" t="s">
        <v>822</v>
      </c>
      <c r="P7" s="457" t="s">
        <v>926</v>
      </c>
      <c r="Q7" s="109" t="s">
        <v>1055</v>
      </c>
      <c r="R7" s="109" t="s">
        <v>822</v>
      </c>
      <c r="S7" s="457" t="s">
        <v>926</v>
      </c>
      <c r="T7" s="456" t="s">
        <v>1055</v>
      </c>
      <c r="U7" s="40"/>
    </row>
    <row r="8" spans="1:21" s="39" customFormat="1" ht="12.95" customHeight="1">
      <c r="A8" s="280" t="s">
        <v>576</v>
      </c>
      <c r="B8" s="431" t="s">
        <v>678</v>
      </c>
      <c r="C8" s="112">
        <v>32439</v>
      </c>
      <c r="D8" s="112">
        <v>1270</v>
      </c>
      <c r="E8" s="58">
        <f>+D8+C8</f>
        <v>33709</v>
      </c>
      <c r="F8" s="112">
        <v>918</v>
      </c>
      <c r="G8" s="112">
        <v>59</v>
      </c>
      <c r="H8" s="58">
        <f>+G8+F8</f>
        <v>977</v>
      </c>
      <c r="I8" s="112">
        <v>0</v>
      </c>
      <c r="J8" s="112">
        <v>0</v>
      </c>
      <c r="K8" s="58">
        <f>+J8+I8</f>
        <v>0</v>
      </c>
      <c r="L8" s="112">
        <v>0</v>
      </c>
      <c r="M8" s="112">
        <v>0</v>
      </c>
      <c r="N8" s="58">
        <f>+M8+L8</f>
        <v>0</v>
      </c>
      <c r="O8" s="112">
        <f>+C8+I8</f>
        <v>32439</v>
      </c>
      <c r="P8" s="112">
        <f>+D8+J8</f>
        <v>1270</v>
      </c>
      <c r="Q8" s="58">
        <f>+E8+K8</f>
        <v>33709</v>
      </c>
      <c r="R8" s="112">
        <f>+F8+L8</f>
        <v>918</v>
      </c>
      <c r="S8" s="112">
        <f>+G8+M8</f>
        <v>59</v>
      </c>
      <c r="T8" s="58">
        <f>+N8+H8</f>
        <v>977</v>
      </c>
    </row>
    <row r="9" spans="1:21" s="39" customFormat="1" ht="12.95" customHeight="1">
      <c r="A9" s="280" t="s">
        <v>577</v>
      </c>
      <c r="B9" s="431" t="s">
        <v>679</v>
      </c>
      <c r="C9" s="112">
        <v>3236</v>
      </c>
      <c r="D9" s="112">
        <v>256</v>
      </c>
      <c r="E9" s="58">
        <f t="shared" ref="E9:E47" si="0">+D9+C9</f>
        <v>3492</v>
      </c>
      <c r="F9" s="112">
        <v>209</v>
      </c>
      <c r="G9" s="112">
        <v>0</v>
      </c>
      <c r="H9" s="58">
        <f t="shared" ref="H9:H47" si="1">+G9+F9</f>
        <v>209</v>
      </c>
      <c r="I9" s="112">
        <v>0</v>
      </c>
      <c r="J9" s="112">
        <v>0</v>
      </c>
      <c r="K9" s="58">
        <f t="shared" ref="K9:K47" si="2">+J9+I9</f>
        <v>0</v>
      </c>
      <c r="L9" s="112">
        <v>0</v>
      </c>
      <c r="M9" s="112">
        <v>0</v>
      </c>
      <c r="N9" s="58">
        <f t="shared" ref="N9:N47" si="3">+M9+L9</f>
        <v>0</v>
      </c>
      <c r="O9" s="112">
        <f t="shared" ref="O9:O47" si="4">+C9+I9</f>
        <v>3236</v>
      </c>
      <c r="P9" s="112">
        <f t="shared" ref="P9:P47" si="5">+D9+J9</f>
        <v>256</v>
      </c>
      <c r="Q9" s="58">
        <f t="shared" ref="Q9:Q47" si="6">+E9+K9</f>
        <v>3492</v>
      </c>
      <c r="R9" s="112">
        <f t="shared" ref="R9:R47" si="7">+F9+L9</f>
        <v>209</v>
      </c>
      <c r="S9" s="112">
        <f t="shared" ref="S9:S47" si="8">+G9+M9</f>
        <v>0</v>
      </c>
      <c r="T9" s="58">
        <f t="shared" ref="T9:T47" si="9">+N9+H9</f>
        <v>209</v>
      </c>
    </row>
    <row r="10" spans="1:21" s="39" customFormat="1" ht="12.95" customHeight="1">
      <c r="A10" s="280" t="s">
        <v>578</v>
      </c>
      <c r="B10" s="431" t="s">
        <v>680</v>
      </c>
      <c r="C10" s="112">
        <v>8251</v>
      </c>
      <c r="D10" s="112">
        <v>80</v>
      </c>
      <c r="E10" s="58">
        <f t="shared" si="0"/>
        <v>8331</v>
      </c>
      <c r="F10" s="112">
        <v>627</v>
      </c>
      <c r="G10" s="112">
        <v>0</v>
      </c>
      <c r="H10" s="58">
        <f t="shared" si="1"/>
        <v>627</v>
      </c>
      <c r="I10" s="112">
        <v>0</v>
      </c>
      <c r="J10" s="112">
        <v>0</v>
      </c>
      <c r="K10" s="58">
        <f t="shared" si="2"/>
        <v>0</v>
      </c>
      <c r="L10" s="112">
        <v>0</v>
      </c>
      <c r="M10" s="112">
        <v>0</v>
      </c>
      <c r="N10" s="58">
        <f t="shared" si="3"/>
        <v>0</v>
      </c>
      <c r="O10" s="112">
        <f t="shared" si="4"/>
        <v>8251</v>
      </c>
      <c r="P10" s="112">
        <f t="shared" si="5"/>
        <v>80</v>
      </c>
      <c r="Q10" s="58">
        <f t="shared" si="6"/>
        <v>8331</v>
      </c>
      <c r="R10" s="112">
        <f t="shared" si="7"/>
        <v>627</v>
      </c>
      <c r="S10" s="112">
        <f t="shared" si="8"/>
        <v>0</v>
      </c>
      <c r="T10" s="58">
        <f t="shared" si="9"/>
        <v>627</v>
      </c>
    </row>
    <row r="11" spans="1:21" s="39" customFormat="1" ht="12.95" customHeight="1">
      <c r="A11" s="280" t="s">
        <v>579</v>
      </c>
      <c r="B11" s="431" t="s">
        <v>681</v>
      </c>
      <c r="C11" s="112">
        <v>147</v>
      </c>
      <c r="D11" s="112">
        <v>0</v>
      </c>
      <c r="E11" s="58">
        <f t="shared" si="0"/>
        <v>147</v>
      </c>
      <c r="F11" s="112">
        <v>0</v>
      </c>
      <c r="G11" s="112">
        <v>0</v>
      </c>
      <c r="H11" s="58">
        <f t="shared" si="1"/>
        <v>0</v>
      </c>
      <c r="I11" s="112">
        <v>0</v>
      </c>
      <c r="J11" s="112">
        <v>0</v>
      </c>
      <c r="K11" s="58">
        <f t="shared" si="2"/>
        <v>0</v>
      </c>
      <c r="L11" s="112">
        <v>0</v>
      </c>
      <c r="M11" s="112">
        <v>0</v>
      </c>
      <c r="N11" s="58">
        <f t="shared" si="3"/>
        <v>0</v>
      </c>
      <c r="O11" s="112">
        <f t="shared" si="4"/>
        <v>147</v>
      </c>
      <c r="P11" s="112">
        <f t="shared" si="5"/>
        <v>0</v>
      </c>
      <c r="Q11" s="58">
        <f t="shared" si="6"/>
        <v>147</v>
      </c>
      <c r="R11" s="112">
        <f t="shared" si="7"/>
        <v>0</v>
      </c>
      <c r="S11" s="112">
        <f t="shared" si="8"/>
        <v>0</v>
      </c>
      <c r="T11" s="58">
        <f t="shared" si="9"/>
        <v>0</v>
      </c>
    </row>
    <row r="12" spans="1:21" s="39" customFormat="1" ht="12.95" customHeight="1">
      <c r="A12" s="280" t="s">
        <v>580</v>
      </c>
      <c r="B12" s="431" t="s">
        <v>682</v>
      </c>
      <c r="C12" s="112">
        <v>5895</v>
      </c>
      <c r="D12" s="112">
        <v>5</v>
      </c>
      <c r="E12" s="58">
        <f t="shared" si="0"/>
        <v>5900</v>
      </c>
      <c r="F12" s="112">
        <v>402</v>
      </c>
      <c r="G12" s="112">
        <v>0</v>
      </c>
      <c r="H12" s="58">
        <f t="shared" si="1"/>
        <v>402</v>
      </c>
      <c r="I12" s="112">
        <v>0</v>
      </c>
      <c r="J12" s="112">
        <v>0</v>
      </c>
      <c r="K12" s="58">
        <f t="shared" si="2"/>
        <v>0</v>
      </c>
      <c r="L12" s="112">
        <v>0</v>
      </c>
      <c r="M12" s="112">
        <v>0</v>
      </c>
      <c r="N12" s="58">
        <f t="shared" si="3"/>
        <v>0</v>
      </c>
      <c r="O12" s="112">
        <f t="shared" si="4"/>
        <v>5895</v>
      </c>
      <c r="P12" s="112">
        <f t="shared" si="5"/>
        <v>5</v>
      </c>
      <c r="Q12" s="58">
        <f t="shared" si="6"/>
        <v>5900</v>
      </c>
      <c r="R12" s="112">
        <f t="shared" si="7"/>
        <v>402</v>
      </c>
      <c r="S12" s="112">
        <f t="shared" si="8"/>
        <v>0</v>
      </c>
      <c r="T12" s="58">
        <f t="shared" si="9"/>
        <v>402</v>
      </c>
    </row>
    <row r="13" spans="1:21" s="39" customFormat="1" ht="12.95" customHeight="1">
      <c r="A13" s="280" t="s">
        <v>581</v>
      </c>
      <c r="B13" s="431" t="s">
        <v>683</v>
      </c>
      <c r="C13" s="112">
        <v>82675</v>
      </c>
      <c r="D13" s="112">
        <v>3075</v>
      </c>
      <c r="E13" s="58">
        <f t="shared" si="0"/>
        <v>85750</v>
      </c>
      <c r="F13" s="112">
        <v>3873</v>
      </c>
      <c r="G13" s="112">
        <v>108</v>
      </c>
      <c r="H13" s="58">
        <f t="shared" si="1"/>
        <v>3981</v>
      </c>
      <c r="I13" s="112">
        <v>900</v>
      </c>
      <c r="J13" s="112">
        <v>17</v>
      </c>
      <c r="K13" s="58">
        <f t="shared" si="2"/>
        <v>917</v>
      </c>
      <c r="L13" s="112">
        <v>237</v>
      </c>
      <c r="M13" s="112">
        <v>0</v>
      </c>
      <c r="N13" s="58">
        <f t="shared" si="3"/>
        <v>237</v>
      </c>
      <c r="O13" s="112">
        <f t="shared" si="4"/>
        <v>83575</v>
      </c>
      <c r="P13" s="112">
        <f t="shared" si="5"/>
        <v>3092</v>
      </c>
      <c r="Q13" s="58">
        <f t="shared" si="6"/>
        <v>86667</v>
      </c>
      <c r="R13" s="112">
        <f t="shared" si="7"/>
        <v>4110</v>
      </c>
      <c r="S13" s="112">
        <f t="shared" si="8"/>
        <v>108</v>
      </c>
      <c r="T13" s="58">
        <f t="shared" si="9"/>
        <v>4218</v>
      </c>
    </row>
    <row r="14" spans="1:21" s="39" customFormat="1" ht="12.95" customHeight="1">
      <c r="A14" s="280" t="s">
        <v>582</v>
      </c>
      <c r="B14" s="431" t="s">
        <v>684</v>
      </c>
      <c r="C14" s="112">
        <v>35018</v>
      </c>
      <c r="D14" s="112">
        <v>5235</v>
      </c>
      <c r="E14" s="58">
        <f t="shared" si="0"/>
        <v>40253</v>
      </c>
      <c r="F14" s="112">
        <v>1579</v>
      </c>
      <c r="G14" s="112">
        <v>107</v>
      </c>
      <c r="H14" s="58">
        <f t="shared" si="1"/>
        <v>1686</v>
      </c>
      <c r="I14" s="112">
        <v>0</v>
      </c>
      <c r="J14" s="112">
        <v>0</v>
      </c>
      <c r="K14" s="58">
        <f t="shared" si="2"/>
        <v>0</v>
      </c>
      <c r="L14" s="112">
        <v>0</v>
      </c>
      <c r="M14" s="112">
        <v>0</v>
      </c>
      <c r="N14" s="58">
        <f t="shared" si="3"/>
        <v>0</v>
      </c>
      <c r="O14" s="112">
        <f t="shared" si="4"/>
        <v>35018</v>
      </c>
      <c r="P14" s="112">
        <f t="shared" si="5"/>
        <v>5235</v>
      </c>
      <c r="Q14" s="58">
        <f t="shared" si="6"/>
        <v>40253</v>
      </c>
      <c r="R14" s="112">
        <f t="shared" si="7"/>
        <v>1579</v>
      </c>
      <c r="S14" s="112">
        <f t="shared" si="8"/>
        <v>107</v>
      </c>
      <c r="T14" s="58">
        <f t="shared" si="9"/>
        <v>1686</v>
      </c>
    </row>
    <row r="15" spans="1:21" s="39" customFormat="1" ht="12.95" customHeight="1">
      <c r="A15" s="280" t="s">
        <v>583</v>
      </c>
      <c r="B15" s="431" t="s">
        <v>685</v>
      </c>
      <c r="C15" s="112">
        <v>6164</v>
      </c>
      <c r="D15" s="112">
        <v>7</v>
      </c>
      <c r="E15" s="58">
        <f t="shared" si="0"/>
        <v>6171</v>
      </c>
      <c r="F15" s="112">
        <v>581</v>
      </c>
      <c r="G15" s="112">
        <v>0</v>
      </c>
      <c r="H15" s="58">
        <f t="shared" si="1"/>
        <v>581</v>
      </c>
      <c r="I15" s="112">
        <v>0</v>
      </c>
      <c r="J15" s="112">
        <v>0</v>
      </c>
      <c r="K15" s="58">
        <f t="shared" si="2"/>
        <v>0</v>
      </c>
      <c r="L15" s="112">
        <v>0</v>
      </c>
      <c r="M15" s="112">
        <v>0</v>
      </c>
      <c r="N15" s="58">
        <f t="shared" si="3"/>
        <v>0</v>
      </c>
      <c r="O15" s="112">
        <f t="shared" si="4"/>
        <v>6164</v>
      </c>
      <c r="P15" s="112">
        <f t="shared" si="5"/>
        <v>7</v>
      </c>
      <c r="Q15" s="58">
        <f t="shared" si="6"/>
        <v>6171</v>
      </c>
      <c r="R15" s="112">
        <f t="shared" si="7"/>
        <v>581</v>
      </c>
      <c r="S15" s="112">
        <f t="shared" si="8"/>
        <v>0</v>
      </c>
      <c r="T15" s="58">
        <f t="shared" si="9"/>
        <v>581</v>
      </c>
    </row>
    <row r="16" spans="1:21" s="39" customFormat="1" ht="12.95" customHeight="1">
      <c r="A16" s="280" t="s">
        <v>584</v>
      </c>
      <c r="B16" s="431" t="s">
        <v>686</v>
      </c>
      <c r="C16" s="112">
        <v>14692</v>
      </c>
      <c r="D16" s="112">
        <v>1211</v>
      </c>
      <c r="E16" s="58">
        <f t="shared" si="0"/>
        <v>15903</v>
      </c>
      <c r="F16" s="112">
        <v>362</v>
      </c>
      <c r="G16" s="112">
        <v>45</v>
      </c>
      <c r="H16" s="58">
        <f t="shared" si="1"/>
        <v>407</v>
      </c>
      <c r="I16" s="112">
        <v>0</v>
      </c>
      <c r="J16" s="112">
        <v>0</v>
      </c>
      <c r="K16" s="58">
        <f t="shared" si="2"/>
        <v>0</v>
      </c>
      <c r="L16" s="112">
        <v>0</v>
      </c>
      <c r="M16" s="112">
        <v>0</v>
      </c>
      <c r="N16" s="58">
        <f t="shared" si="3"/>
        <v>0</v>
      </c>
      <c r="O16" s="112">
        <f t="shared" si="4"/>
        <v>14692</v>
      </c>
      <c r="P16" s="112">
        <f t="shared" si="5"/>
        <v>1211</v>
      </c>
      <c r="Q16" s="58">
        <f t="shared" si="6"/>
        <v>15903</v>
      </c>
      <c r="R16" s="112">
        <f t="shared" si="7"/>
        <v>362</v>
      </c>
      <c r="S16" s="112">
        <f t="shared" si="8"/>
        <v>45</v>
      </c>
      <c r="T16" s="58">
        <f t="shared" si="9"/>
        <v>407</v>
      </c>
    </row>
    <row r="17" spans="1:20" s="39" customFormat="1" ht="12.95" customHeight="1">
      <c r="A17" s="110">
        <f t="shared" ref="A17:A46" si="10">+A16+1</f>
        <v>10</v>
      </c>
      <c r="B17" s="431" t="s">
        <v>687</v>
      </c>
      <c r="C17" s="112">
        <v>24118</v>
      </c>
      <c r="D17" s="112">
        <v>2743</v>
      </c>
      <c r="E17" s="58">
        <f t="shared" si="0"/>
        <v>26861</v>
      </c>
      <c r="F17" s="112">
        <v>1137</v>
      </c>
      <c r="G17" s="112">
        <v>68</v>
      </c>
      <c r="H17" s="58">
        <f t="shared" si="1"/>
        <v>1205</v>
      </c>
      <c r="I17" s="112">
        <v>45</v>
      </c>
      <c r="J17" s="112">
        <v>0</v>
      </c>
      <c r="K17" s="58">
        <f t="shared" si="2"/>
        <v>45</v>
      </c>
      <c r="L17" s="112">
        <v>20</v>
      </c>
      <c r="M17" s="112">
        <v>0</v>
      </c>
      <c r="N17" s="58">
        <f t="shared" si="3"/>
        <v>20</v>
      </c>
      <c r="O17" s="112">
        <f t="shared" si="4"/>
        <v>24163</v>
      </c>
      <c r="P17" s="112">
        <f t="shared" si="5"/>
        <v>2743</v>
      </c>
      <c r="Q17" s="58">
        <f t="shared" si="6"/>
        <v>26906</v>
      </c>
      <c r="R17" s="112">
        <f t="shared" si="7"/>
        <v>1157</v>
      </c>
      <c r="S17" s="112">
        <f t="shared" si="8"/>
        <v>68</v>
      </c>
      <c r="T17" s="58">
        <f t="shared" si="9"/>
        <v>1225</v>
      </c>
    </row>
    <row r="18" spans="1:20" s="39" customFormat="1" ht="12.95" customHeight="1">
      <c r="A18" s="110">
        <f t="shared" si="10"/>
        <v>11</v>
      </c>
      <c r="B18" s="431" t="s">
        <v>688</v>
      </c>
      <c r="C18" s="112">
        <v>8318</v>
      </c>
      <c r="D18" s="112">
        <v>1067</v>
      </c>
      <c r="E18" s="58">
        <f t="shared" si="0"/>
        <v>9385</v>
      </c>
      <c r="F18" s="112">
        <v>204</v>
      </c>
      <c r="G18" s="112">
        <v>38</v>
      </c>
      <c r="H18" s="58">
        <f t="shared" si="1"/>
        <v>242</v>
      </c>
      <c r="I18" s="112">
        <v>0</v>
      </c>
      <c r="J18" s="112">
        <v>0</v>
      </c>
      <c r="K18" s="58">
        <f t="shared" si="2"/>
        <v>0</v>
      </c>
      <c r="L18" s="112">
        <v>0</v>
      </c>
      <c r="M18" s="112">
        <v>0</v>
      </c>
      <c r="N18" s="58">
        <f t="shared" si="3"/>
        <v>0</v>
      </c>
      <c r="O18" s="112">
        <f t="shared" si="4"/>
        <v>8318</v>
      </c>
      <c r="P18" s="112">
        <f t="shared" si="5"/>
        <v>1067</v>
      </c>
      <c r="Q18" s="58">
        <f t="shared" si="6"/>
        <v>9385</v>
      </c>
      <c r="R18" s="112">
        <f t="shared" si="7"/>
        <v>204</v>
      </c>
      <c r="S18" s="112">
        <f t="shared" si="8"/>
        <v>38</v>
      </c>
      <c r="T18" s="58">
        <f t="shared" si="9"/>
        <v>242</v>
      </c>
    </row>
    <row r="19" spans="1:20" s="39" customFormat="1" ht="12.95" customHeight="1">
      <c r="A19" s="110">
        <f t="shared" si="10"/>
        <v>12</v>
      </c>
      <c r="B19" s="431" t="s">
        <v>689</v>
      </c>
      <c r="C19" s="112">
        <v>1555</v>
      </c>
      <c r="D19" s="112">
        <v>0</v>
      </c>
      <c r="E19" s="58">
        <f t="shared" si="0"/>
        <v>1555</v>
      </c>
      <c r="F19" s="112">
        <v>314</v>
      </c>
      <c r="G19" s="112">
        <v>0</v>
      </c>
      <c r="H19" s="58">
        <f t="shared" si="1"/>
        <v>314</v>
      </c>
      <c r="I19" s="112">
        <v>0</v>
      </c>
      <c r="J19" s="112">
        <v>0</v>
      </c>
      <c r="K19" s="58">
        <f t="shared" si="2"/>
        <v>0</v>
      </c>
      <c r="L19" s="112">
        <v>0</v>
      </c>
      <c r="M19" s="112">
        <v>0</v>
      </c>
      <c r="N19" s="58">
        <f t="shared" si="3"/>
        <v>0</v>
      </c>
      <c r="O19" s="112">
        <f t="shared" si="4"/>
        <v>1555</v>
      </c>
      <c r="P19" s="112">
        <f t="shared" si="5"/>
        <v>0</v>
      </c>
      <c r="Q19" s="58">
        <f t="shared" si="6"/>
        <v>1555</v>
      </c>
      <c r="R19" s="112">
        <f t="shared" si="7"/>
        <v>314</v>
      </c>
      <c r="S19" s="112">
        <f t="shared" si="8"/>
        <v>0</v>
      </c>
      <c r="T19" s="58">
        <f t="shared" si="9"/>
        <v>314</v>
      </c>
    </row>
    <row r="20" spans="1:20" s="39" customFormat="1" ht="12.95" customHeight="1">
      <c r="A20" s="110">
        <f t="shared" si="10"/>
        <v>13</v>
      </c>
      <c r="B20" s="431" t="s">
        <v>690</v>
      </c>
      <c r="C20" s="112">
        <v>1079</v>
      </c>
      <c r="D20" s="112">
        <v>0</v>
      </c>
      <c r="E20" s="58">
        <f t="shared" si="0"/>
        <v>1079</v>
      </c>
      <c r="F20" s="112">
        <v>100</v>
      </c>
      <c r="G20" s="112">
        <v>0</v>
      </c>
      <c r="H20" s="58">
        <f t="shared" si="1"/>
        <v>100</v>
      </c>
      <c r="I20" s="112">
        <v>0</v>
      </c>
      <c r="J20" s="112">
        <v>0</v>
      </c>
      <c r="K20" s="58">
        <f t="shared" si="2"/>
        <v>0</v>
      </c>
      <c r="L20" s="112">
        <v>0</v>
      </c>
      <c r="M20" s="112">
        <v>0</v>
      </c>
      <c r="N20" s="58">
        <f t="shared" si="3"/>
        <v>0</v>
      </c>
      <c r="O20" s="112">
        <f t="shared" si="4"/>
        <v>1079</v>
      </c>
      <c r="P20" s="112">
        <f t="shared" si="5"/>
        <v>0</v>
      </c>
      <c r="Q20" s="58">
        <f t="shared" si="6"/>
        <v>1079</v>
      </c>
      <c r="R20" s="112">
        <f t="shared" si="7"/>
        <v>100</v>
      </c>
      <c r="S20" s="112">
        <f t="shared" si="8"/>
        <v>0</v>
      </c>
      <c r="T20" s="58">
        <f t="shared" si="9"/>
        <v>100</v>
      </c>
    </row>
    <row r="21" spans="1:20" s="39" customFormat="1" ht="12.95" customHeight="1">
      <c r="A21" s="110">
        <f t="shared" si="10"/>
        <v>14</v>
      </c>
      <c r="B21" s="431" t="s">
        <v>691</v>
      </c>
      <c r="C21" s="112">
        <v>10110</v>
      </c>
      <c r="D21" s="112">
        <v>1229</v>
      </c>
      <c r="E21" s="58">
        <f t="shared" si="0"/>
        <v>11339</v>
      </c>
      <c r="F21" s="112">
        <v>347</v>
      </c>
      <c r="G21" s="112">
        <v>71</v>
      </c>
      <c r="H21" s="58">
        <f t="shared" si="1"/>
        <v>418</v>
      </c>
      <c r="I21" s="112">
        <v>0</v>
      </c>
      <c r="J21" s="112">
        <v>0</v>
      </c>
      <c r="K21" s="58">
        <f t="shared" si="2"/>
        <v>0</v>
      </c>
      <c r="L21" s="112">
        <v>0</v>
      </c>
      <c r="M21" s="112">
        <v>0</v>
      </c>
      <c r="N21" s="58">
        <f t="shared" si="3"/>
        <v>0</v>
      </c>
      <c r="O21" s="112">
        <f t="shared" si="4"/>
        <v>10110</v>
      </c>
      <c r="P21" s="112">
        <f t="shared" si="5"/>
        <v>1229</v>
      </c>
      <c r="Q21" s="58">
        <f t="shared" si="6"/>
        <v>11339</v>
      </c>
      <c r="R21" s="112">
        <f t="shared" si="7"/>
        <v>347</v>
      </c>
      <c r="S21" s="112">
        <f t="shared" si="8"/>
        <v>71</v>
      </c>
      <c r="T21" s="58">
        <f t="shared" si="9"/>
        <v>418</v>
      </c>
    </row>
    <row r="22" spans="1:20" s="39" customFormat="1" ht="12.95" customHeight="1">
      <c r="A22" s="110">
        <f t="shared" si="10"/>
        <v>15</v>
      </c>
      <c r="B22" s="431" t="s">
        <v>692</v>
      </c>
      <c r="C22" s="112">
        <v>3525</v>
      </c>
      <c r="D22" s="112">
        <v>83</v>
      </c>
      <c r="E22" s="58">
        <f t="shared" si="0"/>
        <v>3608</v>
      </c>
      <c r="F22" s="112">
        <v>277</v>
      </c>
      <c r="G22" s="112">
        <v>8</v>
      </c>
      <c r="H22" s="58">
        <f t="shared" si="1"/>
        <v>285</v>
      </c>
      <c r="I22" s="112">
        <v>0</v>
      </c>
      <c r="J22" s="112">
        <v>0</v>
      </c>
      <c r="K22" s="58">
        <f t="shared" si="2"/>
        <v>0</v>
      </c>
      <c r="L22" s="112">
        <v>0</v>
      </c>
      <c r="M22" s="112">
        <v>0</v>
      </c>
      <c r="N22" s="58">
        <f t="shared" si="3"/>
        <v>0</v>
      </c>
      <c r="O22" s="112">
        <f t="shared" si="4"/>
        <v>3525</v>
      </c>
      <c r="P22" s="112">
        <f t="shared" si="5"/>
        <v>83</v>
      </c>
      <c r="Q22" s="58">
        <f t="shared" si="6"/>
        <v>3608</v>
      </c>
      <c r="R22" s="112">
        <f t="shared" si="7"/>
        <v>277</v>
      </c>
      <c r="S22" s="112">
        <f t="shared" si="8"/>
        <v>8</v>
      </c>
      <c r="T22" s="58">
        <f t="shared" si="9"/>
        <v>285</v>
      </c>
    </row>
    <row r="23" spans="1:20" s="39" customFormat="1" ht="12.95" customHeight="1">
      <c r="A23" s="110">
        <f t="shared" si="10"/>
        <v>16</v>
      </c>
      <c r="B23" s="431" t="s">
        <v>693</v>
      </c>
      <c r="C23" s="112">
        <v>101301</v>
      </c>
      <c r="D23" s="112">
        <v>12205</v>
      </c>
      <c r="E23" s="58">
        <f t="shared" si="0"/>
        <v>113506</v>
      </c>
      <c r="F23" s="112">
        <v>1295</v>
      </c>
      <c r="G23" s="112">
        <v>64</v>
      </c>
      <c r="H23" s="58">
        <f t="shared" si="1"/>
        <v>1359</v>
      </c>
      <c r="I23" s="112">
        <v>42</v>
      </c>
      <c r="J23" s="112">
        <v>0</v>
      </c>
      <c r="K23" s="58">
        <f t="shared" si="2"/>
        <v>42</v>
      </c>
      <c r="L23" s="112">
        <v>3</v>
      </c>
      <c r="M23" s="112">
        <v>0</v>
      </c>
      <c r="N23" s="58">
        <f t="shared" si="3"/>
        <v>3</v>
      </c>
      <c r="O23" s="112">
        <f t="shared" si="4"/>
        <v>101343</v>
      </c>
      <c r="P23" s="112">
        <f t="shared" si="5"/>
        <v>12205</v>
      </c>
      <c r="Q23" s="58">
        <f t="shared" si="6"/>
        <v>113548</v>
      </c>
      <c r="R23" s="112">
        <f t="shared" si="7"/>
        <v>1298</v>
      </c>
      <c r="S23" s="112">
        <f t="shared" si="8"/>
        <v>64</v>
      </c>
      <c r="T23" s="58">
        <f t="shared" si="9"/>
        <v>1362</v>
      </c>
    </row>
    <row r="24" spans="1:20" s="39" customFormat="1" ht="12.95" customHeight="1">
      <c r="A24" s="110">
        <f t="shared" si="10"/>
        <v>17</v>
      </c>
      <c r="B24" s="431" t="s">
        <v>694</v>
      </c>
      <c r="C24" s="112">
        <v>8145</v>
      </c>
      <c r="D24" s="112">
        <v>160</v>
      </c>
      <c r="E24" s="58">
        <f t="shared" si="0"/>
        <v>8305</v>
      </c>
      <c r="F24" s="112">
        <v>472</v>
      </c>
      <c r="G24" s="112">
        <v>0</v>
      </c>
      <c r="H24" s="58">
        <f t="shared" si="1"/>
        <v>472</v>
      </c>
      <c r="I24" s="112">
        <v>0</v>
      </c>
      <c r="J24" s="112">
        <v>0</v>
      </c>
      <c r="K24" s="58">
        <f t="shared" si="2"/>
        <v>0</v>
      </c>
      <c r="L24" s="112">
        <v>0</v>
      </c>
      <c r="M24" s="112">
        <v>0</v>
      </c>
      <c r="N24" s="58">
        <f t="shared" si="3"/>
        <v>0</v>
      </c>
      <c r="O24" s="112">
        <f t="shared" si="4"/>
        <v>8145</v>
      </c>
      <c r="P24" s="112">
        <f t="shared" si="5"/>
        <v>160</v>
      </c>
      <c r="Q24" s="58">
        <f t="shared" si="6"/>
        <v>8305</v>
      </c>
      <c r="R24" s="112">
        <f t="shared" si="7"/>
        <v>472</v>
      </c>
      <c r="S24" s="112">
        <f t="shared" si="8"/>
        <v>0</v>
      </c>
      <c r="T24" s="58">
        <f t="shared" si="9"/>
        <v>472</v>
      </c>
    </row>
    <row r="25" spans="1:20" s="39" customFormat="1" ht="12.95" customHeight="1">
      <c r="A25" s="110">
        <f t="shared" si="10"/>
        <v>18</v>
      </c>
      <c r="B25" s="431" t="s">
        <v>695</v>
      </c>
      <c r="C25" s="112">
        <v>2538</v>
      </c>
      <c r="D25" s="112">
        <v>95</v>
      </c>
      <c r="E25" s="58">
        <f t="shared" si="0"/>
        <v>2633</v>
      </c>
      <c r="F25" s="112">
        <v>208</v>
      </c>
      <c r="G25" s="112">
        <v>0</v>
      </c>
      <c r="H25" s="58">
        <f t="shared" si="1"/>
        <v>208</v>
      </c>
      <c r="I25" s="112">
        <v>126</v>
      </c>
      <c r="J25" s="112">
        <v>0</v>
      </c>
      <c r="K25" s="58">
        <f t="shared" si="2"/>
        <v>126</v>
      </c>
      <c r="L25" s="112">
        <v>58</v>
      </c>
      <c r="M25" s="112">
        <v>0</v>
      </c>
      <c r="N25" s="58">
        <f t="shared" si="3"/>
        <v>58</v>
      </c>
      <c r="O25" s="112">
        <f t="shared" si="4"/>
        <v>2664</v>
      </c>
      <c r="P25" s="112">
        <f t="shared" si="5"/>
        <v>95</v>
      </c>
      <c r="Q25" s="58">
        <f t="shared" si="6"/>
        <v>2759</v>
      </c>
      <c r="R25" s="112">
        <f t="shared" si="7"/>
        <v>266</v>
      </c>
      <c r="S25" s="112">
        <f t="shared" si="8"/>
        <v>0</v>
      </c>
      <c r="T25" s="58">
        <f t="shared" si="9"/>
        <v>266</v>
      </c>
    </row>
    <row r="26" spans="1:20" s="39" customFormat="1" ht="12.95" customHeight="1">
      <c r="A26" s="110">
        <f t="shared" si="10"/>
        <v>19</v>
      </c>
      <c r="B26" s="431" t="s">
        <v>696</v>
      </c>
      <c r="C26" s="112">
        <v>0</v>
      </c>
      <c r="D26" s="112">
        <v>0</v>
      </c>
      <c r="E26" s="58">
        <f t="shared" si="0"/>
        <v>0</v>
      </c>
      <c r="F26" s="112">
        <v>0</v>
      </c>
      <c r="G26" s="112">
        <v>0</v>
      </c>
      <c r="H26" s="58">
        <f t="shared" si="1"/>
        <v>0</v>
      </c>
      <c r="I26" s="112">
        <v>0</v>
      </c>
      <c r="J26" s="112">
        <v>0</v>
      </c>
      <c r="K26" s="58">
        <f t="shared" si="2"/>
        <v>0</v>
      </c>
      <c r="L26" s="112">
        <v>0</v>
      </c>
      <c r="M26" s="112">
        <v>0</v>
      </c>
      <c r="N26" s="58">
        <f t="shared" si="3"/>
        <v>0</v>
      </c>
      <c r="O26" s="112">
        <f t="shared" si="4"/>
        <v>0</v>
      </c>
      <c r="P26" s="112">
        <f t="shared" si="5"/>
        <v>0</v>
      </c>
      <c r="Q26" s="58">
        <f t="shared" si="6"/>
        <v>0</v>
      </c>
      <c r="R26" s="112">
        <f t="shared" si="7"/>
        <v>0</v>
      </c>
      <c r="S26" s="112">
        <f t="shared" si="8"/>
        <v>0</v>
      </c>
      <c r="T26" s="58">
        <f t="shared" si="9"/>
        <v>0</v>
      </c>
    </row>
    <row r="27" spans="1:20" s="39" customFormat="1" ht="12.95" customHeight="1">
      <c r="A27" s="110">
        <f t="shared" si="10"/>
        <v>20</v>
      </c>
      <c r="B27" s="431" t="s">
        <v>697</v>
      </c>
      <c r="C27" s="112">
        <v>38758</v>
      </c>
      <c r="D27" s="112">
        <v>3573</v>
      </c>
      <c r="E27" s="58">
        <f t="shared" si="0"/>
        <v>42331</v>
      </c>
      <c r="F27" s="112">
        <v>1642</v>
      </c>
      <c r="G27" s="112">
        <v>30</v>
      </c>
      <c r="H27" s="58">
        <f t="shared" si="1"/>
        <v>1672</v>
      </c>
      <c r="I27" s="112">
        <v>0</v>
      </c>
      <c r="J27" s="112">
        <v>2</v>
      </c>
      <c r="K27" s="58">
        <f t="shared" si="2"/>
        <v>2</v>
      </c>
      <c r="L27" s="112">
        <v>0</v>
      </c>
      <c r="M27" s="112">
        <v>2</v>
      </c>
      <c r="N27" s="58">
        <f t="shared" si="3"/>
        <v>2</v>
      </c>
      <c r="O27" s="112">
        <f t="shared" si="4"/>
        <v>38758</v>
      </c>
      <c r="P27" s="112">
        <f t="shared" si="5"/>
        <v>3575</v>
      </c>
      <c r="Q27" s="58">
        <f t="shared" si="6"/>
        <v>42333</v>
      </c>
      <c r="R27" s="112">
        <f t="shared" si="7"/>
        <v>1642</v>
      </c>
      <c r="S27" s="112">
        <f t="shared" si="8"/>
        <v>32</v>
      </c>
      <c r="T27" s="58">
        <f t="shared" si="9"/>
        <v>1674</v>
      </c>
    </row>
    <row r="28" spans="1:20" s="39" customFormat="1" ht="12.95" customHeight="1">
      <c r="A28" s="110">
        <f t="shared" si="10"/>
        <v>21</v>
      </c>
      <c r="B28" s="431" t="s">
        <v>698</v>
      </c>
      <c r="C28" s="112">
        <v>6573</v>
      </c>
      <c r="D28" s="112">
        <v>610</v>
      </c>
      <c r="E28" s="58">
        <f t="shared" si="0"/>
        <v>7183</v>
      </c>
      <c r="F28" s="112">
        <v>439</v>
      </c>
      <c r="G28" s="112">
        <v>156</v>
      </c>
      <c r="H28" s="58">
        <f t="shared" si="1"/>
        <v>595</v>
      </c>
      <c r="I28" s="112">
        <v>0</v>
      </c>
      <c r="J28" s="112">
        <v>0</v>
      </c>
      <c r="K28" s="58">
        <f t="shared" si="2"/>
        <v>0</v>
      </c>
      <c r="L28" s="112">
        <v>0</v>
      </c>
      <c r="M28" s="112">
        <v>0</v>
      </c>
      <c r="N28" s="58">
        <f t="shared" si="3"/>
        <v>0</v>
      </c>
      <c r="O28" s="112">
        <f t="shared" si="4"/>
        <v>6573</v>
      </c>
      <c r="P28" s="112">
        <f t="shared" si="5"/>
        <v>610</v>
      </c>
      <c r="Q28" s="58">
        <f t="shared" si="6"/>
        <v>7183</v>
      </c>
      <c r="R28" s="112">
        <f t="shared" si="7"/>
        <v>439</v>
      </c>
      <c r="S28" s="112">
        <f t="shared" si="8"/>
        <v>156</v>
      </c>
      <c r="T28" s="58">
        <f t="shared" si="9"/>
        <v>595</v>
      </c>
    </row>
    <row r="29" spans="1:20" s="39" customFormat="1" ht="12.95" customHeight="1">
      <c r="A29" s="110">
        <f t="shared" si="10"/>
        <v>22</v>
      </c>
      <c r="B29" s="431" t="s">
        <v>699</v>
      </c>
      <c r="C29" s="112">
        <v>3858</v>
      </c>
      <c r="D29" s="112">
        <v>335</v>
      </c>
      <c r="E29" s="58">
        <f t="shared" si="0"/>
        <v>4193</v>
      </c>
      <c r="F29" s="112">
        <v>337</v>
      </c>
      <c r="G29" s="112">
        <v>0</v>
      </c>
      <c r="H29" s="58">
        <f t="shared" si="1"/>
        <v>337</v>
      </c>
      <c r="I29" s="112">
        <v>11</v>
      </c>
      <c r="J29" s="112">
        <v>2</v>
      </c>
      <c r="K29" s="58">
        <f t="shared" si="2"/>
        <v>13</v>
      </c>
      <c r="L29" s="112">
        <v>0</v>
      </c>
      <c r="M29" s="112">
        <v>0</v>
      </c>
      <c r="N29" s="58">
        <f t="shared" si="3"/>
        <v>0</v>
      </c>
      <c r="O29" s="112">
        <f t="shared" si="4"/>
        <v>3869</v>
      </c>
      <c r="P29" s="112">
        <f t="shared" si="5"/>
        <v>337</v>
      </c>
      <c r="Q29" s="58">
        <f t="shared" si="6"/>
        <v>4206</v>
      </c>
      <c r="R29" s="112">
        <f t="shared" si="7"/>
        <v>337</v>
      </c>
      <c r="S29" s="112">
        <f t="shared" si="8"/>
        <v>0</v>
      </c>
      <c r="T29" s="58">
        <f t="shared" si="9"/>
        <v>337</v>
      </c>
    </row>
    <row r="30" spans="1:20" s="39" customFormat="1" ht="12.95" customHeight="1">
      <c r="A30" s="110">
        <f t="shared" si="10"/>
        <v>23</v>
      </c>
      <c r="B30" s="431" t="s">
        <v>700</v>
      </c>
      <c r="C30" s="112">
        <v>13212</v>
      </c>
      <c r="D30" s="112">
        <v>51</v>
      </c>
      <c r="E30" s="58">
        <f t="shared" si="0"/>
        <v>13263</v>
      </c>
      <c r="F30" s="112">
        <v>1567</v>
      </c>
      <c r="G30" s="112">
        <v>3</v>
      </c>
      <c r="H30" s="58">
        <f t="shared" si="1"/>
        <v>1570</v>
      </c>
      <c r="I30" s="112">
        <v>0</v>
      </c>
      <c r="J30" s="112">
        <v>0</v>
      </c>
      <c r="K30" s="58">
        <f t="shared" si="2"/>
        <v>0</v>
      </c>
      <c r="L30" s="112">
        <v>0</v>
      </c>
      <c r="M30" s="112">
        <v>0</v>
      </c>
      <c r="N30" s="58">
        <f t="shared" si="3"/>
        <v>0</v>
      </c>
      <c r="O30" s="112">
        <f t="shared" si="4"/>
        <v>13212</v>
      </c>
      <c r="P30" s="112">
        <f t="shared" si="5"/>
        <v>51</v>
      </c>
      <c r="Q30" s="58">
        <f t="shared" si="6"/>
        <v>13263</v>
      </c>
      <c r="R30" s="112">
        <f t="shared" si="7"/>
        <v>1567</v>
      </c>
      <c r="S30" s="112">
        <f t="shared" si="8"/>
        <v>3</v>
      </c>
      <c r="T30" s="58">
        <f t="shared" si="9"/>
        <v>1570</v>
      </c>
    </row>
    <row r="31" spans="1:20" s="39" customFormat="1" ht="12.95" customHeight="1">
      <c r="A31" s="110">
        <f t="shared" si="10"/>
        <v>24</v>
      </c>
      <c r="B31" s="431" t="s">
        <v>701</v>
      </c>
      <c r="C31" s="112">
        <v>2725</v>
      </c>
      <c r="D31" s="112">
        <v>90</v>
      </c>
      <c r="E31" s="58">
        <f t="shared" si="0"/>
        <v>2815</v>
      </c>
      <c r="F31" s="112">
        <v>187</v>
      </c>
      <c r="G31" s="112">
        <v>0</v>
      </c>
      <c r="H31" s="58">
        <f t="shared" si="1"/>
        <v>187</v>
      </c>
      <c r="I31" s="112">
        <v>0</v>
      </c>
      <c r="J31" s="112">
        <v>0</v>
      </c>
      <c r="K31" s="58">
        <f t="shared" si="2"/>
        <v>0</v>
      </c>
      <c r="L31" s="112">
        <v>0</v>
      </c>
      <c r="M31" s="112">
        <v>0</v>
      </c>
      <c r="N31" s="58">
        <f t="shared" si="3"/>
        <v>0</v>
      </c>
      <c r="O31" s="112">
        <f t="shared" si="4"/>
        <v>2725</v>
      </c>
      <c r="P31" s="112">
        <f t="shared" si="5"/>
        <v>90</v>
      </c>
      <c r="Q31" s="58">
        <f t="shared" si="6"/>
        <v>2815</v>
      </c>
      <c r="R31" s="112">
        <f t="shared" si="7"/>
        <v>187</v>
      </c>
      <c r="S31" s="112">
        <f t="shared" si="8"/>
        <v>0</v>
      </c>
      <c r="T31" s="58">
        <f t="shared" si="9"/>
        <v>187</v>
      </c>
    </row>
    <row r="32" spans="1:20" s="39" customFormat="1" ht="12.95" customHeight="1">
      <c r="A32" s="110">
        <f t="shared" si="10"/>
        <v>25</v>
      </c>
      <c r="B32" s="431" t="s">
        <v>702</v>
      </c>
      <c r="C32" s="112">
        <v>4743</v>
      </c>
      <c r="D32" s="112">
        <v>17</v>
      </c>
      <c r="E32" s="58">
        <f t="shared" si="0"/>
        <v>4760</v>
      </c>
      <c r="F32" s="112">
        <v>616</v>
      </c>
      <c r="G32" s="112">
        <v>0</v>
      </c>
      <c r="H32" s="58">
        <f t="shared" si="1"/>
        <v>616</v>
      </c>
      <c r="I32" s="112">
        <v>0</v>
      </c>
      <c r="J32" s="112">
        <v>0</v>
      </c>
      <c r="K32" s="58">
        <f t="shared" si="2"/>
        <v>0</v>
      </c>
      <c r="L32" s="112">
        <v>0</v>
      </c>
      <c r="M32" s="112">
        <v>0</v>
      </c>
      <c r="N32" s="58">
        <f t="shared" si="3"/>
        <v>0</v>
      </c>
      <c r="O32" s="112">
        <f t="shared" si="4"/>
        <v>4743</v>
      </c>
      <c r="P32" s="112">
        <f t="shared" si="5"/>
        <v>17</v>
      </c>
      <c r="Q32" s="58">
        <f t="shared" si="6"/>
        <v>4760</v>
      </c>
      <c r="R32" s="112">
        <f t="shared" si="7"/>
        <v>616</v>
      </c>
      <c r="S32" s="112">
        <f t="shared" si="8"/>
        <v>0</v>
      </c>
      <c r="T32" s="58">
        <f t="shared" si="9"/>
        <v>616</v>
      </c>
    </row>
    <row r="33" spans="1:20" s="39" customFormat="1" ht="12.95" customHeight="1">
      <c r="A33" s="110">
        <f t="shared" si="10"/>
        <v>26</v>
      </c>
      <c r="B33" s="431" t="s">
        <v>703</v>
      </c>
      <c r="C33" s="112">
        <v>16223</v>
      </c>
      <c r="D33" s="112">
        <v>1389</v>
      </c>
      <c r="E33" s="58">
        <f t="shared" si="0"/>
        <v>17612</v>
      </c>
      <c r="F33" s="112">
        <v>409</v>
      </c>
      <c r="G33" s="112">
        <v>26</v>
      </c>
      <c r="H33" s="58">
        <f t="shared" si="1"/>
        <v>435</v>
      </c>
      <c r="I33" s="112">
        <v>0</v>
      </c>
      <c r="J33" s="112">
        <v>0</v>
      </c>
      <c r="K33" s="58">
        <f t="shared" si="2"/>
        <v>0</v>
      </c>
      <c r="L33" s="112">
        <v>0</v>
      </c>
      <c r="M33" s="112">
        <v>0</v>
      </c>
      <c r="N33" s="58">
        <f t="shared" si="3"/>
        <v>0</v>
      </c>
      <c r="O33" s="112">
        <f t="shared" si="4"/>
        <v>16223</v>
      </c>
      <c r="P33" s="112">
        <f t="shared" si="5"/>
        <v>1389</v>
      </c>
      <c r="Q33" s="58">
        <f t="shared" si="6"/>
        <v>17612</v>
      </c>
      <c r="R33" s="112">
        <f t="shared" si="7"/>
        <v>409</v>
      </c>
      <c r="S33" s="112">
        <f t="shared" si="8"/>
        <v>26</v>
      </c>
      <c r="T33" s="58">
        <f t="shared" si="9"/>
        <v>435</v>
      </c>
    </row>
    <row r="34" spans="1:20" s="39" customFormat="1" ht="12.95" customHeight="1">
      <c r="A34" s="110">
        <f t="shared" si="10"/>
        <v>27</v>
      </c>
      <c r="B34" s="431" t="s">
        <v>704</v>
      </c>
      <c r="C34" s="112">
        <v>29098</v>
      </c>
      <c r="D34" s="112">
        <v>712</v>
      </c>
      <c r="E34" s="58">
        <f t="shared" si="0"/>
        <v>29810</v>
      </c>
      <c r="F34" s="112">
        <v>1503</v>
      </c>
      <c r="G34" s="112">
        <v>28</v>
      </c>
      <c r="H34" s="58">
        <f t="shared" si="1"/>
        <v>1531</v>
      </c>
      <c r="I34" s="112">
        <v>0</v>
      </c>
      <c r="J34" s="112">
        <v>0</v>
      </c>
      <c r="K34" s="58">
        <f t="shared" si="2"/>
        <v>0</v>
      </c>
      <c r="L34" s="112">
        <v>0</v>
      </c>
      <c r="M34" s="112">
        <v>0</v>
      </c>
      <c r="N34" s="58">
        <f t="shared" si="3"/>
        <v>0</v>
      </c>
      <c r="O34" s="112">
        <f t="shared" si="4"/>
        <v>29098</v>
      </c>
      <c r="P34" s="112">
        <f t="shared" si="5"/>
        <v>712</v>
      </c>
      <c r="Q34" s="58">
        <f t="shared" si="6"/>
        <v>29810</v>
      </c>
      <c r="R34" s="112">
        <f t="shared" si="7"/>
        <v>1503</v>
      </c>
      <c r="S34" s="112">
        <f t="shared" si="8"/>
        <v>28</v>
      </c>
      <c r="T34" s="58">
        <f t="shared" si="9"/>
        <v>1531</v>
      </c>
    </row>
    <row r="35" spans="1:20" s="39" customFormat="1" ht="12.95" customHeight="1">
      <c r="A35" s="110">
        <f t="shared" si="10"/>
        <v>28</v>
      </c>
      <c r="B35" s="431" t="s">
        <v>705</v>
      </c>
      <c r="C35" s="112">
        <v>4133</v>
      </c>
      <c r="D35" s="112">
        <v>26</v>
      </c>
      <c r="E35" s="58">
        <f t="shared" si="0"/>
        <v>4159</v>
      </c>
      <c r="F35" s="112">
        <v>364</v>
      </c>
      <c r="G35" s="112">
        <v>2</v>
      </c>
      <c r="H35" s="58">
        <f t="shared" si="1"/>
        <v>366</v>
      </c>
      <c r="I35" s="112">
        <v>0</v>
      </c>
      <c r="J35" s="112">
        <v>0</v>
      </c>
      <c r="K35" s="58">
        <f t="shared" si="2"/>
        <v>0</v>
      </c>
      <c r="L35" s="112">
        <v>0</v>
      </c>
      <c r="M35" s="112">
        <v>0</v>
      </c>
      <c r="N35" s="58">
        <f t="shared" si="3"/>
        <v>0</v>
      </c>
      <c r="O35" s="112">
        <f t="shared" si="4"/>
        <v>4133</v>
      </c>
      <c r="P35" s="112">
        <f t="shared" si="5"/>
        <v>26</v>
      </c>
      <c r="Q35" s="58">
        <f t="shared" si="6"/>
        <v>4159</v>
      </c>
      <c r="R35" s="112">
        <f t="shared" si="7"/>
        <v>364</v>
      </c>
      <c r="S35" s="112">
        <f t="shared" si="8"/>
        <v>2</v>
      </c>
      <c r="T35" s="58">
        <f t="shared" si="9"/>
        <v>366</v>
      </c>
    </row>
    <row r="36" spans="1:20" s="39" customFormat="1" ht="12.95" customHeight="1">
      <c r="A36" s="110">
        <f t="shared" si="10"/>
        <v>29</v>
      </c>
      <c r="B36" s="431" t="s">
        <v>706</v>
      </c>
      <c r="C36" s="112">
        <v>1778</v>
      </c>
      <c r="D36" s="112">
        <v>25</v>
      </c>
      <c r="E36" s="58">
        <f t="shared" si="0"/>
        <v>1803</v>
      </c>
      <c r="F36" s="112">
        <v>312</v>
      </c>
      <c r="G36" s="112">
        <v>10</v>
      </c>
      <c r="H36" s="58">
        <f t="shared" si="1"/>
        <v>322</v>
      </c>
      <c r="I36" s="112">
        <v>0</v>
      </c>
      <c r="J36" s="112">
        <v>0</v>
      </c>
      <c r="K36" s="58">
        <f t="shared" si="2"/>
        <v>0</v>
      </c>
      <c r="L36" s="112">
        <v>0</v>
      </c>
      <c r="M36" s="112">
        <v>0</v>
      </c>
      <c r="N36" s="58">
        <f t="shared" si="3"/>
        <v>0</v>
      </c>
      <c r="O36" s="112">
        <f t="shared" si="4"/>
        <v>1778</v>
      </c>
      <c r="P36" s="112">
        <f t="shared" si="5"/>
        <v>25</v>
      </c>
      <c r="Q36" s="58">
        <f t="shared" si="6"/>
        <v>1803</v>
      </c>
      <c r="R36" s="112">
        <f t="shared" si="7"/>
        <v>312</v>
      </c>
      <c r="S36" s="112">
        <f t="shared" si="8"/>
        <v>10</v>
      </c>
      <c r="T36" s="58">
        <f t="shared" si="9"/>
        <v>322</v>
      </c>
    </row>
    <row r="37" spans="1:20" s="39" customFormat="1" ht="12.95" customHeight="1">
      <c r="A37" s="110">
        <f t="shared" si="10"/>
        <v>30</v>
      </c>
      <c r="B37" s="431" t="s">
        <v>707</v>
      </c>
      <c r="C37" s="112">
        <v>0</v>
      </c>
      <c r="D37" s="112">
        <v>0</v>
      </c>
      <c r="E37" s="58">
        <f t="shared" si="0"/>
        <v>0</v>
      </c>
      <c r="F37" s="112">
        <v>0</v>
      </c>
      <c r="G37" s="112">
        <v>0</v>
      </c>
      <c r="H37" s="58">
        <f t="shared" si="1"/>
        <v>0</v>
      </c>
      <c r="I37" s="112">
        <v>0</v>
      </c>
      <c r="J37" s="112">
        <v>0</v>
      </c>
      <c r="K37" s="58">
        <f t="shared" si="2"/>
        <v>0</v>
      </c>
      <c r="L37" s="112">
        <v>0</v>
      </c>
      <c r="M37" s="112">
        <v>0</v>
      </c>
      <c r="N37" s="58">
        <f t="shared" si="3"/>
        <v>0</v>
      </c>
      <c r="O37" s="112">
        <f t="shared" si="4"/>
        <v>0</v>
      </c>
      <c r="P37" s="112">
        <f t="shared" si="5"/>
        <v>0</v>
      </c>
      <c r="Q37" s="58">
        <f t="shared" si="6"/>
        <v>0</v>
      </c>
      <c r="R37" s="112">
        <f t="shared" si="7"/>
        <v>0</v>
      </c>
      <c r="S37" s="112">
        <f t="shared" si="8"/>
        <v>0</v>
      </c>
      <c r="T37" s="58">
        <f t="shared" si="9"/>
        <v>0</v>
      </c>
    </row>
    <row r="38" spans="1:20" s="39" customFormat="1" ht="12.95" customHeight="1">
      <c r="A38" s="110">
        <f t="shared" si="10"/>
        <v>31</v>
      </c>
      <c r="B38" s="431" t="s">
        <v>708</v>
      </c>
      <c r="C38" s="112">
        <v>18695</v>
      </c>
      <c r="D38" s="112">
        <v>213</v>
      </c>
      <c r="E38" s="58">
        <f t="shared" si="0"/>
        <v>18908</v>
      </c>
      <c r="F38" s="112">
        <v>596</v>
      </c>
      <c r="G38" s="112">
        <v>10</v>
      </c>
      <c r="H38" s="58">
        <f t="shared" si="1"/>
        <v>606</v>
      </c>
      <c r="I38" s="112">
        <v>0</v>
      </c>
      <c r="J38" s="112">
        <v>0</v>
      </c>
      <c r="K38" s="58">
        <f t="shared" si="2"/>
        <v>0</v>
      </c>
      <c r="L38" s="112">
        <v>0</v>
      </c>
      <c r="M38" s="112">
        <v>0</v>
      </c>
      <c r="N38" s="58">
        <f t="shared" si="3"/>
        <v>0</v>
      </c>
      <c r="O38" s="112">
        <f t="shared" si="4"/>
        <v>18695</v>
      </c>
      <c r="P38" s="112">
        <f t="shared" si="5"/>
        <v>213</v>
      </c>
      <c r="Q38" s="58">
        <f t="shared" si="6"/>
        <v>18908</v>
      </c>
      <c r="R38" s="112">
        <f t="shared" si="7"/>
        <v>596</v>
      </c>
      <c r="S38" s="112">
        <f t="shared" si="8"/>
        <v>10</v>
      </c>
      <c r="T38" s="58">
        <f t="shared" si="9"/>
        <v>606</v>
      </c>
    </row>
    <row r="39" spans="1:20" s="39" customFormat="1" ht="12.95" customHeight="1">
      <c r="A39" s="110">
        <f t="shared" si="10"/>
        <v>32</v>
      </c>
      <c r="B39" s="431" t="s">
        <v>709</v>
      </c>
      <c r="C39" s="112">
        <v>6860</v>
      </c>
      <c r="D39" s="112">
        <v>701</v>
      </c>
      <c r="E39" s="58">
        <f t="shared" si="0"/>
        <v>7561</v>
      </c>
      <c r="F39" s="112">
        <v>424</v>
      </c>
      <c r="G39" s="112">
        <v>43</v>
      </c>
      <c r="H39" s="58">
        <f t="shared" si="1"/>
        <v>467</v>
      </c>
      <c r="I39" s="112">
        <v>0</v>
      </c>
      <c r="J39" s="112">
        <v>0</v>
      </c>
      <c r="K39" s="58">
        <f t="shared" si="2"/>
        <v>0</v>
      </c>
      <c r="L39" s="112">
        <v>0</v>
      </c>
      <c r="M39" s="112">
        <v>0</v>
      </c>
      <c r="N39" s="58">
        <f t="shared" si="3"/>
        <v>0</v>
      </c>
      <c r="O39" s="112">
        <f t="shared" si="4"/>
        <v>6860</v>
      </c>
      <c r="P39" s="112">
        <f t="shared" si="5"/>
        <v>701</v>
      </c>
      <c r="Q39" s="58">
        <f t="shared" si="6"/>
        <v>7561</v>
      </c>
      <c r="R39" s="112">
        <f t="shared" si="7"/>
        <v>424</v>
      </c>
      <c r="S39" s="112">
        <f t="shared" si="8"/>
        <v>43</v>
      </c>
      <c r="T39" s="58">
        <f t="shared" si="9"/>
        <v>467</v>
      </c>
    </row>
    <row r="40" spans="1:20" s="39" customFormat="1" ht="12.95" customHeight="1">
      <c r="A40" s="110">
        <f t="shared" si="10"/>
        <v>33</v>
      </c>
      <c r="B40" s="431" t="s">
        <v>710</v>
      </c>
      <c r="C40" s="112">
        <v>17120</v>
      </c>
      <c r="D40" s="112">
        <v>511</v>
      </c>
      <c r="E40" s="58">
        <f t="shared" si="0"/>
        <v>17631</v>
      </c>
      <c r="F40" s="112">
        <v>691</v>
      </c>
      <c r="G40" s="112">
        <v>12</v>
      </c>
      <c r="H40" s="58">
        <f t="shared" si="1"/>
        <v>703</v>
      </c>
      <c r="I40" s="112">
        <v>199</v>
      </c>
      <c r="J40" s="112">
        <v>0</v>
      </c>
      <c r="K40" s="58">
        <f t="shared" si="2"/>
        <v>199</v>
      </c>
      <c r="L40" s="112">
        <v>3</v>
      </c>
      <c r="M40" s="112">
        <v>0</v>
      </c>
      <c r="N40" s="58">
        <f t="shared" si="3"/>
        <v>3</v>
      </c>
      <c r="O40" s="112">
        <f t="shared" si="4"/>
        <v>17319</v>
      </c>
      <c r="P40" s="112">
        <f t="shared" si="5"/>
        <v>511</v>
      </c>
      <c r="Q40" s="58">
        <f t="shared" si="6"/>
        <v>17830</v>
      </c>
      <c r="R40" s="112">
        <f t="shared" si="7"/>
        <v>694</v>
      </c>
      <c r="S40" s="112">
        <f t="shared" si="8"/>
        <v>12</v>
      </c>
      <c r="T40" s="58">
        <f t="shared" si="9"/>
        <v>706</v>
      </c>
    </row>
    <row r="41" spans="1:20" s="39" customFormat="1" ht="12.95" customHeight="1">
      <c r="A41" s="110">
        <f t="shared" si="10"/>
        <v>34</v>
      </c>
      <c r="B41" s="431" t="s">
        <v>711</v>
      </c>
      <c r="C41" s="112">
        <v>283746</v>
      </c>
      <c r="D41" s="112">
        <v>20543</v>
      </c>
      <c r="E41" s="58">
        <f t="shared" si="0"/>
        <v>304289</v>
      </c>
      <c r="F41" s="112">
        <v>7647</v>
      </c>
      <c r="G41" s="112">
        <v>319</v>
      </c>
      <c r="H41" s="58">
        <f t="shared" si="1"/>
        <v>7966</v>
      </c>
      <c r="I41" s="112">
        <v>295</v>
      </c>
      <c r="J41" s="112">
        <v>3</v>
      </c>
      <c r="K41" s="58">
        <f t="shared" si="2"/>
        <v>298</v>
      </c>
      <c r="L41" s="112">
        <v>85</v>
      </c>
      <c r="M41" s="112">
        <v>0</v>
      </c>
      <c r="N41" s="58">
        <f t="shared" si="3"/>
        <v>85</v>
      </c>
      <c r="O41" s="112">
        <f t="shared" si="4"/>
        <v>284041</v>
      </c>
      <c r="P41" s="112">
        <f t="shared" si="5"/>
        <v>20546</v>
      </c>
      <c r="Q41" s="58">
        <f t="shared" si="6"/>
        <v>304587</v>
      </c>
      <c r="R41" s="112">
        <f t="shared" si="7"/>
        <v>7732</v>
      </c>
      <c r="S41" s="112">
        <f t="shared" si="8"/>
        <v>319</v>
      </c>
      <c r="T41" s="58">
        <f t="shared" si="9"/>
        <v>8051</v>
      </c>
    </row>
    <row r="42" spans="1:20" s="39" customFormat="1" ht="12.95" customHeight="1">
      <c r="A42" s="110">
        <f t="shared" si="10"/>
        <v>35</v>
      </c>
      <c r="B42" s="431" t="s">
        <v>712</v>
      </c>
      <c r="C42" s="112">
        <v>152115</v>
      </c>
      <c r="D42" s="112">
        <v>10265</v>
      </c>
      <c r="E42" s="58">
        <f t="shared" si="0"/>
        <v>162380</v>
      </c>
      <c r="F42" s="112">
        <v>1772</v>
      </c>
      <c r="G42" s="112">
        <v>65</v>
      </c>
      <c r="H42" s="58">
        <f t="shared" si="1"/>
        <v>1837</v>
      </c>
      <c r="I42" s="112">
        <v>284</v>
      </c>
      <c r="J42" s="112">
        <v>45</v>
      </c>
      <c r="K42" s="58">
        <f t="shared" si="2"/>
        <v>329</v>
      </c>
      <c r="L42" s="112">
        <v>146</v>
      </c>
      <c r="M42" s="112">
        <v>22</v>
      </c>
      <c r="N42" s="58">
        <f t="shared" si="3"/>
        <v>168</v>
      </c>
      <c r="O42" s="112">
        <f t="shared" si="4"/>
        <v>152399</v>
      </c>
      <c r="P42" s="112">
        <f t="shared" si="5"/>
        <v>10310</v>
      </c>
      <c r="Q42" s="58">
        <f t="shared" si="6"/>
        <v>162709</v>
      </c>
      <c r="R42" s="112">
        <f t="shared" si="7"/>
        <v>1918</v>
      </c>
      <c r="S42" s="112">
        <f t="shared" si="8"/>
        <v>87</v>
      </c>
      <c r="T42" s="58">
        <f t="shared" si="9"/>
        <v>2005</v>
      </c>
    </row>
    <row r="43" spans="1:20" s="39" customFormat="1" ht="12.95" customHeight="1">
      <c r="A43" s="110">
        <f t="shared" si="10"/>
        <v>36</v>
      </c>
      <c r="B43" s="431" t="s">
        <v>713</v>
      </c>
      <c r="C43" s="112">
        <v>955</v>
      </c>
      <c r="D43" s="112">
        <v>0</v>
      </c>
      <c r="E43" s="58">
        <f t="shared" si="0"/>
        <v>955</v>
      </c>
      <c r="F43" s="112">
        <v>21</v>
      </c>
      <c r="G43" s="112">
        <v>0</v>
      </c>
      <c r="H43" s="58">
        <f t="shared" si="1"/>
        <v>21</v>
      </c>
      <c r="I43" s="112">
        <v>0</v>
      </c>
      <c r="J43" s="112">
        <v>0</v>
      </c>
      <c r="K43" s="58">
        <f t="shared" si="2"/>
        <v>0</v>
      </c>
      <c r="L43" s="112">
        <v>0</v>
      </c>
      <c r="M43" s="112">
        <v>0</v>
      </c>
      <c r="N43" s="58">
        <f t="shared" si="3"/>
        <v>0</v>
      </c>
      <c r="O43" s="112">
        <f t="shared" si="4"/>
        <v>955</v>
      </c>
      <c r="P43" s="112">
        <f t="shared" si="5"/>
        <v>0</v>
      </c>
      <c r="Q43" s="58">
        <f t="shared" si="6"/>
        <v>955</v>
      </c>
      <c r="R43" s="112">
        <f t="shared" si="7"/>
        <v>21</v>
      </c>
      <c r="S43" s="112">
        <f t="shared" si="8"/>
        <v>0</v>
      </c>
      <c r="T43" s="58">
        <f t="shared" si="9"/>
        <v>21</v>
      </c>
    </row>
    <row r="44" spans="1:20" s="39" customFormat="1" ht="12.95" customHeight="1">
      <c r="A44" s="110">
        <f t="shared" si="10"/>
        <v>37</v>
      </c>
      <c r="B44" s="431" t="s">
        <v>714</v>
      </c>
      <c r="C44" s="112">
        <v>1876</v>
      </c>
      <c r="D44" s="112">
        <v>200</v>
      </c>
      <c r="E44" s="58">
        <f t="shared" si="0"/>
        <v>2076</v>
      </c>
      <c r="F44" s="112">
        <v>179</v>
      </c>
      <c r="G44" s="112">
        <v>9</v>
      </c>
      <c r="H44" s="58">
        <f t="shared" si="1"/>
        <v>188</v>
      </c>
      <c r="I44" s="112">
        <v>0</v>
      </c>
      <c r="J44" s="112">
        <v>0</v>
      </c>
      <c r="K44" s="58">
        <f t="shared" si="2"/>
        <v>0</v>
      </c>
      <c r="L44" s="112">
        <v>0</v>
      </c>
      <c r="M44" s="112">
        <v>0</v>
      </c>
      <c r="N44" s="58">
        <f t="shared" si="3"/>
        <v>0</v>
      </c>
      <c r="O44" s="112">
        <f t="shared" si="4"/>
        <v>1876</v>
      </c>
      <c r="P44" s="112">
        <f t="shared" si="5"/>
        <v>200</v>
      </c>
      <c r="Q44" s="58">
        <f t="shared" si="6"/>
        <v>2076</v>
      </c>
      <c r="R44" s="112">
        <f t="shared" si="7"/>
        <v>179</v>
      </c>
      <c r="S44" s="112">
        <f t="shared" si="8"/>
        <v>9</v>
      </c>
      <c r="T44" s="58">
        <f t="shared" si="9"/>
        <v>188</v>
      </c>
    </row>
    <row r="45" spans="1:20" s="39" customFormat="1" ht="12.95" customHeight="1">
      <c r="A45" s="110">
        <f t="shared" si="10"/>
        <v>38</v>
      </c>
      <c r="B45" s="431" t="s">
        <v>715</v>
      </c>
      <c r="C45" s="112">
        <v>44658</v>
      </c>
      <c r="D45" s="112">
        <v>1415</v>
      </c>
      <c r="E45" s="58">
        <f t="shared" si="0"/>
        <v>46073</v>
      </c>
      <c r="F45" s="112">
        <v>816</v>
      </c>
      <c r="G45" s="112">
        <v>20</v>
      </c>
      <c r="H45" s="58">
        <f t="shared" si="1"/>
        <v>836</v>
      </c>
      <c r="I45" s="112">
        <v>0</v>
      </c>
      <c r="J45" s="112">
        <v>0</v>
      </c>
      <c r="K45" s="58">
        <f t="shared" si="2"/>
        <v>0</v>
      </c>
      <c r="L45" s="112">
        <v>0</v>
      </c>
      <c r="M45" s="112">
        <v>0</v>
      </c>
      <c r="N45" s="58">
        <f t="shared" si="3"/>
        <v>0</v>
      </c>
      <c r="O45" s="112">
        <f t="shared" si="4"/>
        <v>44658</v>
      </c>
      <c r="P45" s="112">
        <f t="shared" si="5"/>
        <v>1415</v>
      </c>
      <c r="Q45" s="58">
        <f t="shared" si="6"/>
        <v>46073</v>
      </c>
      <c r="R45" s="112">
        <f t="shared" si="7"/>
        <v>816</v>
      </c>
      <c r="S45" s="112">
        <f t="shared" si="8"/>
        <v>20</v>
      </c>
      <c r="T45" s="58">
        <f t="shared" si="9"/>
        <v>836</v>
      </c>
    </row>
    <row r="46" spans="1:20" s="39" customFormat="1" ht="12.95" customHeight="1">
      <c r="A46" s="110">
        <f t="shared" si="10"/>
        <v>39</v>
      </c>
      <c r="B46" s="431" t="s">
        <v>716</v>
      </c>
      <c r="C46" s="112">
        <v>3991</v>
      </c>
      <c r="D46" s="112">
        <v>414</v>
      </c>
      <c r="E46" s="58">
        <f t="shared" si="0"/>
        <v>4405</v>
      </c>
      <c r="F46" s="112">
        <v>85</v>
      </c>
      <c r="G46" s="112">
        <v>0</v>
      </c>
      <c r="H46" s="58">
        <f t="shared" si="1"/>
        <v>85</v>
      </c>
      <c r="I46" s="112">
        <v>0</v>
      </c>
      <c r="J46" s="112">
        <v>0</v>
      </c>
      <c r="K46" s="58">
        <f t="shared" si="2"/>
        <v>0</v>
      </c>
      <c r="L46" s="112">
        <v>0</v>
      </c>
      <c r="M46" s="112">
        <v>0</v>
      </c>
      <c r="N46" s="58">
        <f t="shared" si="3"/>
        <v>0</v>
      </c>
      <c r="O46" s="112">
        <f t="shared" si="4"/>
        <v>3991</v>
      </c>
      <c r="P46" s="112">
        <f t="shared" si="5"/>
        <v>414</v>
      </c>
      <c r="Q46" s="58">
        <f t="shared" si="6"/>
        <v>4405</v>
      </c>
      <c r="R46" s="112">
        <f t="shared" si="7"/>
        <v>85</v>
      </c>
      <c r="S46" s="112">
        <f t="shared" si="8"/>
        <v>0</v>
      </c>
      <c r="T46" s="58">
        <f t="shared" si="9"/>
        <v>85</v>
      </c>
    </row>
    <row r="47" spans="1:20" s="39" customFormat="1" ht="12.95" customHeight="1">
      <c r="A47" s="283">
        <v>40</v>
      </c>
      <c r="B47" s="432" t="s">
        <v>717</v>
      </c>
      <c r="C47" s="286">
        <v>5364</v>
      </c>
      <c r="D47" s="286">
        <v>49</v>
      </c>
      <c r="E47" s="287">
        <f t="shared" si="0"/>
        <v>5413</v>
      </c>
      <c r="F47" s="286">
        <v>351</v>
      </c>
      <c r="G47" s="286">
        <v>11</v>
      </c>
      <c r="H47" s="287">
        <f t="shared" si="1"/>
        <v>362</v>
      </c>
      <c r="I47" s="286">
        <v>0</v>
      </c>
      <c r="J47" s="286">
        <v>0</v>
      </c>
      <c r="K47" s="287">
        <f t="shared" si="2"/>
        <v>0</v>
      </c>
      <c r="L47" s="286">
        <v>0</v>
      </c>
      <c r="M47" s="286">
        <v>0</v>
      </c>
      <c r="N47" s="287">
        <f t="shared" si="3"/>
        <v>0</v>
      </c>
      <c r="O47" s="286">
        <f t="shared" si="4"/>
        <v>5364</v>
      </c>
      <c r="P47" s="286">
        <f t="shared" si="5"/>
        <v>49</v>
      </c>
      <c r="Q47" s="287">
        <f t="shared" si="6"/>
        <v>5413</v>
      </c>
      <c r="R47" s="286">
        <f t="shared" si="7"/>
        <v>351</v>
      </c>
      <c r="S47" s="286">
        <f t="shared" si="8"/>
        <v>11</v>
      </c>
      <c r="T47" s="287">
        <f t="shared" si="9"/>
        <v>362</v>
      </c>
    </row>
    <row r="48" spans="1:20" ht="12" customHeight="1">
      <c r="A48" s="110"/>
      <c r="B48" s="282"/>
      <c r="C48" s="57"/>
      <c r="D48" s="57"/>
      <c r="E48" s="58"/>
      <c r="F48" s="57"/>
      <c r="G48" s="57"/>
      <c r="H48" s="58"/>
      <c r="I48" s="57"/>
      <c r="J48" s="57"/>
      <c r="K48" s="58"/>
      <c r="L48" s="57"/>
      <c r="M48" s="57"/>
      <c r="N48" s="58"/>
      <c r="O48" s="196"/>
      <c r="P48" s="196"/>
      <c r="Q48" s="58"/>
      <c r="R48" s="196"/>
      <c r="S48" s="196"/>
      <c r="T48" s="58"/>
    </row>
    <row r="49" spans="1:21" ht="19.5" customHeight="1">
      <c r="A49" s="288"/>
      <c r="B49" s="288"/>
      <c r="C49" s="288"/>
      <c r="D49" s="288"/>
      <c r="E49" s="288"/>
      <c r="F49" s="288"/>
      <c r="G49" s="288"/>
      <c r="H49" s="288"/>
      <c r="I49" s="288"/>
      <c r="J49" s="288"/>
      <c r="K49" s="288"/>
      <c r="L49" s="288"/>
      <c r="M49" s="288"/>
      <c r="N49" s="288"/>
      <c r="O49" s="288"/>
      <c r="P49" s="288"/>
      <c r="Q49" s="288"/>
      <c r="R49" s="288"/>
      <c r="S49" s="637" t="s">
        <v>763</v>
      </c>
      <c r="T49" s="637"/>
    </row>
    <row r="50" spans="1:21" s="39" customFormat="1" ht="30" customHeight="1">
      <c r="A50" s="642" t="s">
        <v>1065</v>
      </c>
      <c r="B50" s="645" t="s">
        <v>759</v>
      </c>
      <c r="C50" s="606" t="s">
        <v>1057</v>
      </c>
      <c r="D50" s="635"/>
      <c r="E50" s="635"/>
      <c r="F50" s="635"/>
      <c r="G50" s="635"/>
      <c r="H50" s="636"/>
      <c r="I50" s="606" t="s">
        <v>1058</v>
      </c>
      <c r="J50" s="635"/>
      <c r="K50" s="635"/>
      <c r="L50" s="635"/>
      <c r="M50" s="635"/>
      <c r="N50" s="636"/>
      <c r="O50" s="606" t="s">
        <v>1055</v>
      </c>
      <c r="P50" s="635"/>
      <c r="Q50" s="635"/>
      <c r="R50" s="635"/>
      <c r="S50" s="635"/>
      <c r="T50" s="635"/>
      <c r="U50" s="40"/>
    </row>
    <row r="51" spans="1:21" s="39" customFormat="1" ht="30" customHeight="1">
      <c r="A51" s="643"/>
      <c r="B51" s="646"/>
      <c r="C51" s="603" t="s">
        <v>921</v>
      </c>
      <c r="D51" s="624"/>
      <c r="E51" s="625"/>
      <c r="F51" s="603" t="s">
        <v>920</v>
      </c>
      <c r="G51" s="624"/>
      <c r="H51" s="625"/>
      <c r="I51" s="603" t="s">
        <v>921</v>
      </c>
      <c r="J51" s="624"/>
      <c r="K51" s="625"/>
      <c r="L51" s="603" t="s">
        <v>920</v>
      </c>
      <c r="M51" s="624"/>
      <c r="N51" s="625"/>
      <c r="O51" s="603" t="s">
        <v>921</v>
      </c>
      <c r="P51" s="624"/>
      <c r="Q51" s="625"/>
      <c r="R51" s="603" t="s">
        <v>920</v>
      </c>
      <c r="S51" s="624"/>
      <c r="T51" s="624"/>
      <c r="U51" s="40"/>
    </row>
    <row r="52" spans="1:21" s="39" customFormat="1" ht="30" customHeight="1">
      <c r="A52" s="643"/>
      <c r="B52" s="646"/>
      <c r="C52" s="605"/>
      <c r="D52" s="626"/>
      <c r="E52" s="627"/>
      <c r="F52" s="605"/>
      <c r="G52" s="626"/>
      <c r="H52" s="627"/>
      <c r="I52" s="605"/>
      <c r="J52" s="626"/>
      <c r="K52" s="627"/>
      <c r="L52" s="605"/>
      <c r="M52" s="626"/>
      <c r="N52" s="627"/>
      <c r="O52" s="605"/>
      <c r="P52" s="626"/>
      <c r="Q52" s="627"/>
      <c r="R52" s="605"/>
      <c r="S52" s="626"/>
      <c r="T52" s="626"/>
      <c r="U52" s="40"/>
    </row>
    <row r="53" spans="1:21" s="39" customFormat="1" ht="30" customHeight="1">
      <c r="A53" s="644"/>
      <c r="B53" s="647"/>
      <c r="C53" s="109" t="s">
        <v>822</v>
      </c>
      <c r="D53" s="457" t="s">
        <v>926</v>
      </c>
      <c r="E53" s="109" t="s">
        <v>1055</v>
      </c>
      <c r="F53" s="109" t="s">
        <v>822</v>
      </c>
      <c r="G53" s="457" t="s">
        <v>926</v>
      </c>
      <c r="H53" s="109" t="s">
        <v>1055</v>
      </c>
      <c r="I53" s="109" t="s">
        <v>822</v>
      </c>
      <c r="J53" s="457" t="s">
        <v>926</v>
      </c>
      <c r="K53" s="109" t="s">
        <v>1055</v>
      </c>
      <c r="L53" s="109" t="s">
        <v>822</v>
      </c>
      <c r="M53" s="457" t="s">
        <v>926</v>
      </c>
      <c r="N53" s="109" t="s">
        <v>1055</v>
      </c>
      <c r="O53" s="109" t="s">
        <v>822</v>
      </c>
      <c r="P53" s="457" t="s">
        <v>926</v>
      </c>
      <c r="Q53" s="109" t="s">
        <v>1055</v>
      </c>
      <c r="R53" s="109" t="s">
        <v>822</v>
      </c>
      <c r="S53" s="457" t="s">
        <v>926</v>
      </c>
      <c r="T53" s="456" t="s">
        <v>1055</v>
      </c>
      <c r="U53" s="40"/>
    </row>
    <row r="54" spans="1:21" s="39" customFormat="1" ht="13.5" customHeight="1">
      <c r="A54" s="110">
        <f>+A47+1</f>
        <v>41</v>
      </c>
      <c r="B54" s="431" t="s">
        <v>718</v>
      </c>
      <c r="C54" s="112">
        <v>64990</v>
      </c>
      <c r="D54" s="112">
        <v>2469</v>
      </c>
      <c r="E54" s="58">
        <f>+D54+C54</f>
        <v>67459</v>
      </c>
      <c r="F54" s="112">
        <v>1185</v>
      </c>
      <c r="G54" s="112">
        <v>17</v>
      </c>
      <c r="H54" s="58">
        <f>+G54+F54</f>
        <v>1202</v>
      </c>
      <c r="I54" s="112">
        <v>17</v>
      </c>
      <c r="J54" s="112">
        <v>0</v>
      </c>
      <c r="K54" s="58">
        <f>+J54+I54</f>
        <v>17</v>
      </c>
      <c r="L54" s="112">
        <v>6</v>
      </c>
      <c r="M54" s="112">
        <v>0</v>
      </c>
      <c r="N54" s="58">
        <f>+M54+L54</f>
        <v>6</v>
      </c>
      <c r="O54" s="112">
        <f t="shared" ref="O54:S56" si="11">+C54+I54</f>
        <v>65007</v>
      </c>
      <c r="P54" s="112">
        <f t="shared" si="11"/>
        <v>2469</v>
      </c>
      <c r="Q54" s="58">
        <f t="shared" si="11"/>
        <v>67476</v>
      </c>
      <c r="R54" s="112">
        <f t="shared" si="11"/>
        <v>1191</v>
      </c>
      <c r="S54" s="112">
        <f t="shared" si="11"/>
        <v>17</v>
      </c>
      <c r="T54" s="58">
        <f>+N54+H54</f>
        <v>1208</v>
      </c>
    </row>
    <row r="55" spans="1:21" s="39" customFormat="1" ht="13.5" customHeight="1">
      <c r="A55" s="110">
        <f>+A54+1</f>
        <v>42</v>
      </c>
      <c r="B55" s="431" t="s">
        <v>719</v>
      </c>
      <c r="C55" s="112">
        <v>27251</v>
      </c>
      <c r="D55" s="112">
        <v>613</v>
      </c>
      <c r="E55" s="58">
        <f>+D55+C55</f>
        <v>27864</v>
      </c>
      <c r="F55" s="112">
        <v>867</v>
      </c>
      <c r="G55" s="112">
        <v>25</v>
      </c>
      <c r="H55" s="58">
        <f>+G55+F55</f>
        <v>892</v>
      </c>
      <c r="I55" s="112">
        <v>0</v>
      </c>
      <c r="J55" s="112">
        <v>0</v>
      </c>
      <c r="K55" s="58">
        <f>+J55+I55</f>
        <v>0</v>
      </c>
      <c r="L55" s="112">
        <v>0</v>
      </c>
      <c r="M55" s="112">
        <v>0</v>
      </c>
      <c r="N55" s="58">
        <f>+M55+L55</f>
        <v>0</v>
      </c>
      <c r="O55" s="112">
        <f t="shared" si="11"/>
        <v>27251</v>
      </c>
      <c r="P55" s="112">
        <f t="shared" si="11"/>
        <v>613</v>
      </c>
      <c r="Q55" s="58">
        <f t="shared" si="11"/>
        <v>27864</v>
      </c>
      <c r="R55" s="112">
        <f t="shared" si="11"/>
        <v>867</v>
      </c>
      <c r="S55" s="112">
        <f t="shared" si="11"/>
        <v>25</v>
      </c>
      <c r="T55" s="58">
        <f>+N55+H55</f>
        <v>892</v>
      </c>
    </row>
    <row r="56" spans="1:21" s="39" customFormat="1" ht="13.5" customHeight="1">
      <c r="A56" s="110">
        <f>+A55+1</f>
        <v>43</v>
      </c>
      <c r="B56" s="431" t="s">
        <v>720</v>
      </c>
      <c r="C56" s="57">
        <v>18067</v>
      </c>
      <c r="D56" s="57">
        <v>628</v>
      </c>
      <c r="E56" s="58">
        <f>+D56+C56</f>
        <v>18695</v>
      </c>
      <c r="F56" s="57">
        <v>727</v>
      </c>
      <c r="G56" s="57">
        <v>33</v>
      </c>
      <c r="H56" s="58">
        <f>+G56+F56</f>
        <v>760</v>
      </c>
      <c r="I56" s="57">
        <v>66</v>
      </c>
      <c r="J56" s="57">
        <v>0</v>
      </c>
      <c r="K56" s="58">
        <f>+J56+I56</f>
        <v>66</v>
      </c>
      <c r="L56" s="57">
        <v>47</v>
      </c>
      <c r="M56" s="57">
        <v>0</v>
      </c>
      <c r="N56" s="58">
        <f>+M56+L56</f>
        <v>47</v>
      </c>
      <c r="O56" s="112">
        <f t="shared" si="11"/>
        <v>18133</v>
      </c>
      <c r="P56" s="112">
        <f t="shared" si="11"/>
        <v>628</v>
      </c>
      <c r="Q56" s="58">
        <f t="shared" si="11"/>
        <v>18761</v>
      </c>
      <c r="R56" s="112">
        <f t="shared" si="11"/>
        <v>774</v>
      </c>
      <c r="S56" s="112">
        <f t="shared" si="11"/>
        <v>33</v>
      </c>
      <c r="T56" s="58">
        <f>+N56+H56</f>
        <v>807</v>
      </c>
    </row>
    <row r="57" spans="1:21" s="39" customFormat="1" ht="13.5" customHeight="1">
      <c r="A57" s="110">
        <f t="shared" ref="A57:A94" si="12">+A56+1</f>
        <v>44</v>
      </c>
      <c r="B57" s="431" t="s">
        <v>721</v>
      </c>
      <c r="C57" s="57">
        <v>2958</v>
      </c>
      <c r="D57" s="57">
        <v>36</v>
      </c>
      <c r="E57" s="58">
        <f t="shared" ref="E57:E94" si="13">+D57+C57</f>
        <v>2994</v>
      </c>
      <c r="F57" s="57">
        <v>167</v>
      </c>
      <c r="G57" s="57">
        <v>0</v>
      </c>
      <c r="H57" s="58">
        <f t="shared" ref="H57:H94" si="14">+G57+F57</f>
        <v>167</v>
      </c>
      <c r="I57" s="57">
        <v>0</v>
      </c>
      <c r="J57" s="57">
        <v>0</v>
      </c>
      <c r="K57" s="58">
        <f t="shared" ref="K57:K94" si="15">+J57+I57</f>
        <v>0</v>
      </c>
      <c r="L57" s="57">
        <v>0</v>
      </c>
      <c r="M57" s="57">
        <v>0</v>
      </c>
      <c r="N57" s="58">
        <f t="shared" ref="N57:N94" si="16">+M57+L57</f>
        <v>0</v>
      </c>
      <c r="O57" s="112">
        <f t="shared" ref="O57:O94" si="17">+C57+I57</f>
        <v>2958</v>
      </c>
      <c r="P57" s="112">
        <f t="shared" ref="P57:P94" si="18">+D57+J57</f>
        <v>36</v>
      </c>
      <c r="Q57" s="58">
        <f t="shared" ref="Q57:Q94" si="19">+E57+K57</f>
        <v>2994</v>
      </c>
      <c r="R57" s="112">
        <f t="shared" ref="R57:R94" si="20">+F57+L57</f>
        <v>167</v>
      </c>
      <c r="S57" s="112">
        <f t="shared" ref="S57:S94" si="21">+G57+M57</f>
        <v>0</v>
      </c>
      <c r="T57" s="58">
        <f t="shared" ref="T57:T94" si="22">+N57+H57</f>
        <v>167</v>
      </c>
    </row>
    <row r="58" spans="1:21" s="39" customFormat="1" ht="13.5" customHeight="1">
      <c r="A58" s="110">
        <f t="shared" si="12"/>
        <v>45</v>
      </c>
      <c r="B58" s="431" t="s">
        <v>722</v>
      </c>
      <c r="C58" s="57">
        <v>100801</v>
      </c>
      <c r="D58" s="57">
        <v>4703</v>
      </c>
      <c r="E58" s="58">
        <f t="shared" si="13"/>
        <v>105504</v>
      </c>
      <c r="F58" s="57">
        <v>1328</v>
      </c>
      <c r="G58" s="57">
        <v>20</v>
      </c>
      <c r="H58" s="58">
        <f t="shared" si="14"/>
        <v>1348</v>
      </c>
      <c r="I58" s="57">
        <v>88</v>
      </c>
      <c r="J58" s="57">
        <v>0</v>
      </c>
      <c r="K58" s="58">
        <f t="shared" si="15"/>
        <v>88</v>
      </c>
      <c r="L58" s="57">
        <v>3</v>
      </c>
      <c r="M58" s="57">
        <v>0</v>
      </c>
      <c r="N58" s="58">
        <f t="shared" si="16"/>
        <v>3</v>
      </c>
      <c r="O58" s="112">
        <f t="shared" si="17"/>
        <v>100889</v>
      </c>
      <c r="P58" s="112">
        <f t="shared" si="18"/>
        <v>4703</v>
      </c>
      <c r="Q58" s="58">
        <f t="shared" si="19"/>
        <v>105592</v>
      </c>
      <c r="R58" s="112">
        <f t="shared" si="20"/>
        <v>1331</v>
      </c>
      <c r="S58" s="112">
        <f t="shared" si="21"/>
        <v>20</v>
      </c>
      <c r="T58" s="58">
        <f t="shared" si="22"/>
        <v>1351</v>
      </c>
    </row>
    <row r="59" spans="1:21" s="39" customFormat="1" ht="13.5" customHeight="1">
      <c r="A59" s="110">
        <f t="shared" si="12"/>
        <v>46</v>
      </c>
      <c r="B59" s="431" t="s">
        <v>723</v>
      </c>
      <c r="C59" s="57">
        <v>13968</v>
      </c>
      <c r="D59" s="57">
        <v>1005</v>
      </c>
      <c r="E59" s="58">
        <f t="shared" si="13"/>
        <v>14973</v>
      </c>
      <c r="F59" s="57">
        <v>643</v>
      </c>
      <c r="G59" s="57">
        <v>13</v>
      </c>
      <c r="H59" s="58">
        <f t="shared" si="14"/>
        <v>656</v>
      </c>
      <c r="I59" s="57">
        <v>58</v>
      </c>
      <c r="J59" s="57">
        <v>0</v>
      </c>
      <c r="K59" s="58">
        <f t="shared" si="15"/>
        <v>58</v>
      </c>
      <c r="L59" s="57">
        <v>43</v>
      </c>
      <c r="M59" s="57">
        <v>0</v>
      </c>
      <c r="N59" s="58">
        <f t="shared" si="16"/>
        <v>43</v>
      </c>
      <c r="O59" s="112">
        <f t="shared" si="17"/>
        <v>14026</v>
      </c>
      <c r="P59" s="112">
        <f t="shared" si="18"/>
        <v>1005</v>
      </c>
      <c r="Q59" s="58">
        <f t="shared" si="19"/>
        <v>15031</v>
      </c>
      <c r="R59" s="112">
        <f t="shared" si="20"/>
        <v>686</v>
      </c>
      <c r="S59" s="112">
        <f t="shared" si="21"/>
        <v>13</v>
      </c>
      <c r="T59" s="58">
        <f t="shared" si="22"/>
        <v>699</v>
      </c>
    </row>
    <row r="60" spans="1:21" s="39" customFormat="1" ht="13.5" customHeight="1">
      <c r="A60" s="110">
        <f t="shared" si="12"/>
        <v>47</v>
      </c>
      <c r="B60" s="431" t="s">
        <v>724</v>
      </c>
      <c r="C60" s="57">
        <v>464</v>
      </c>
      <c r="D60" s="57">
        <v>0</v>
      </c>
      <c r="E60" s="58">
        <f t="shared" si="13"/>
        <v>464</v>
      </c>
      <c r="F60" s="57">
        <v>0</v>
      </c>
      <c r="G60" s="57">
        <v>0</v>
      </c>
      <c r="H60" s="58">
        <f t="shared" si="14"/>
        <v>0</v>
      </c>
      <c r="I60" s="57">
        <v>0</v>
      </c>
      <c r="J60" s="57">
        <v>0</v>
      </c>
      <c r="K60" s="58">
        <f t="shared" si="15"/>
        <v>0</v>
      </c>
      <c r="L60" s="57">
        <v>0</v>
      </c>
      <c r="M60" s="57">
        <v>0</v>
      </c>
      <c r="N60" s="58">
        <f t="shared" si="16"/>
        <v>0</v>
      </c>
      <c r="O60" s="112">
        <f t="shared" si="17"/>
        <v>464</v>
      </c>
      <c r="P60" s="112">
        <f t="shared" si="18"/>
        <v>0</v>
      </c>
      <c r="Q60" s="58">
        <f t="shared" si="19"/>
        <v>464</v>
      </c>
      <c r="R60" s="112">
        <f t="shared" si="20"/>
        <v>0</v>
      </c>
      <c r="S60" s="112">
        <f t="shared" si="21"/>
        <v>0</v>
      </c>
      <c r="T60" s="58">
        <f t="shared" si="22"/>
        <v>0</v>
      </c>
    </row>
    <row r="61" spans="1:21" s="39" customFormat="1" ht="13.5" customHeight="1">
      <c r="A61" s="110">
        <f t="shared" si="12"/>
        <v>48</v>
      </c>
      <c r="B61" s="431" t="s">
        <v>725</v>
      </c>
      <c r="C61" s="57">
        <v>19181</v>
      </c>
      <c r="D61" s="57">
        <v>1244</v>
      </c>
      <c r="E61" s="58">
        <f t="shared" si="13"/>
        <v>20425</v>
      </c>
      <c r="F61" s="57">
        <v>797</v>
      </c>
      <c r="G61" s="57">
        <v>28</v>
      </c>
      <c r="H61" s="58">
        <f t="shared" si="14"/>
        <v>825</v>
      </c>
      <c r="I61" s="57">
        <v>0</v>
      </c>
      <c r="J61" s="57">
        <v>0</v>
      </c>
      <c r="K61" s="58">
        <f t="shared" si="15"/>
        <v>0</v>
      </c>
      <c r="L61" s="57">
        <v>0</v>
      </c>
      <c r="M61" s="57">
        <v>0</v>
      </c>
      <c r="N61" s="58">
        <f t="shared" si="16"/>
        <v>0</v>
      </c>
      <c r="O61" s="112">
        <f t="shared" si="17"/>
        <v>19181</v>
      </c>
      <c r="P61" s="112">
        <f t="shared" si="18"/>
        <v>1244</v>
      </c>
      <c r="Q61" s="58">
        <f t="shared" si="19"/>
        <v>20425</v>
      </c>
      <c r="R61" s="112">
        <f t="shared" si="20"/>
        <v>797</v>
      </c>
      <c r="S61" s="112">
        <f t="shared" si="21"/>
        <v>28</v>
      </c>
      <c r="T61" s="58">
        <f t="shared" si="22"/>
        <v>825</v>
      </c>
    </row>
    <row r="62" spans="1:21" s="39" customFormat="1" ht="13.5" customHeight="1">
      <c r="A62" s="110">
        <f t="shared" si="12"/>
        <v>49</v>
      </c>
      <c r="B62" s="431" t="s">
        <v>726</v>
      </c>
      <c r="C62" s="57">
        <v>233</v>
      </c>
      <c r="D62" s="57">
        <v>0</v>
      </c>
      <c r="E62" s="58">
        <f t="shared" si="13"/>
        <v>233</v>
      </c>
      <c r="F62" s="57">
        <v>29</v>
      </c>
      <c r="G62" s="57">
        <v>0</v>
      </c>
      <c r="H62" s="58">
        <f t="shared" si="14"/>
        <v>29</v>
      </c>
      <c r="I62" s="57">
        <v>0</v>
      </c>
      <c r="J62" s="57">
        <v>0</v>
      </c>
      <c r="K62" s="58">
        <f t="shared" si="15"/>
        <v>0</v>
      </c>
      <c r="L62" s="57">
        <v>0</v>
      </c>
      <c r="M62" s="57">
        <v>0</v>
      </c>
      <c r="N62" s="58">
        <f t="shared" si="16"/>
        <v>0</v>
      </c>
      <c r="O62" s="112">
        <f t="shared" si="17"/>
        <v>233</v>
      </c>
      <c r="P62" s="112">
        <f t="shared" si="18"/>
        <v>0</v>
      </c>
      <c r="Q62" s="58">
        <f t="shared" si="19"/>
        <v>233</v>
      </c>
      <c r="R62" s="112">
        <f t="shared" si="20"/>
        <v>29</v>
      </c>
      <c r="S62" s="112">
        <f t="shared" si="21"/>
        <v>0</v>
      </c>
      <c r="T62" s="58">
        <f t="shared" si="22"/>
        <v>29</v>
      </c>
    </row>
    <row r="63" spans="1:21" s="39" customFormat="1" ht="13.5" customHeight="1">
      <c r="A63" s="110">
        <f t="shared" si="12"/>
        <v>50</v>
      </c>
      <c r="B63" s="431" t="s">
        <v>727</v>
      </c>
      <c r="C63" s="57">
        <v>1966</v>
      </c>
      <c r="D63" s="57">
        <v>147</v>
      </c>
      <c r="E63" s="58">
        <f t="shared" si="13"/>
        <v>2113</v>
      </c>
      <c r="F63" s="57">
        <v>77</v>
      </c>
      <c r="G63" s="57">
        <v>12</v>
      </c>
      <c r="H63" s="58">
        <f t="shared" si="14"/>
        <v>89</v>
      </c>
      <c r="I63" s="57">
        <v>0</v>
      </c>
      <c r="J63" s="57">
        <v>0</v>
      </c>
      <c r="K63" s="58">
        <f t="shared" si="15"/>
        <v>0</v>
      </c>
      <c r="L63" s="57">
        <v>0</v>
      </c>
      <c r="M63" s="57">
        <v>0</v>
      </c>
      <c r="N63" s="58">
        <f t="shared" si="16"/>
        <v>0</v>
      </c>
      <c r="O63" s="112">
        <f t="shared" si="17"/>
        <v>1966</v>
      </c>
      <c r="P63" s="112">
        <f t="shared" si="18"/>
        <v>147</v>
      </c>
      <c r="Q63" s="58">
        <f t="shared" si="19"/>
        <v>2113</v>
      </c>
      <c r="R63" s="112">
        <f t="shared" si="20"/>
        <v>77</v>
      </c>
      <c r="S63" s="112">
        <f t="shared" si="21"/>
        <v>12</v>
      </c>
      <c r="T63" s="58">
        <f t="shared" si="22"/>
        <v>89</v>
      </c>
    </row>
    <row r="64" spans="1:21" s="39" customFormat="1" ht="13.5" customHeight="1">
      <c r="A64" s="110">
        <f t="shared" si="12"/>
        <v>51</v>
      </c>
      <c r="B64" s="431" t="s">
        <v>728</v>
      </c>
      <c r="C64" s="57">
        <v>1375</v>
      </c>
      <c r="D64" s="57">
        <v>40</v>
      </c>
      <c r="E64" s="58">
        <f t="shared" si="13"/>
        <v>1415</v>
      </c>
      <c r="F64" s="57">
        <v>48</v>
      </c>
      <c r="G64" s="57">
        <v>1</v>
      </c>
      <c r="H64" s="58">
        <f t="shared" si="14"/>
        <v>49</v>
      </c>
      <c r="I64" s="57">
        <v>136</v>
      </c>
      <c r="J64" s="57">
        <v>0</v>
      </c>
      <c r="K64" s="58">
        <f t="shared" si="15"/>
        <v>136</v>
      </c>
      <c r="L64" s="57">
        <v>46</v>
      </c>
      <c r="M64" s="57">
        <v>0</v>
      </c>
      <c r="N64" s="58">
        <f t="shared" si="16"/>
        <v>46</v>
      </c>
      <c r="O64" s="112">
        <f t="shared" si="17"/>
        <v>1511</v>
      </c>
      <c r="P64" s="112">
        <f t="shared" si="18"/>
        <v>40</v>
      </c>
      <c r="Q64" s="58">
        <f t="shared" si="19"/>
        <v>1551</v>
      </c>
      <c r="R64" s="112">
        <f t="shared" si="20"/>
        <v>94</v>
      </c>
      <c r="S64" s="112">
        <f t="shared" si="21"/>
        <v>1</v>
      </c>
      <c r="T64" s="58">
        <f t="shared" si="22"/>
        <v>95</v>
      </c>
    </row>
    <row r="65" spans="1:20" s="39" customFormat="1" ht="13.5" customHeight="1">
      <c r="A65" s="110">
        <f t="shared" si="12"/>
        <v>52</v>
      </c>
      <c r="B65" s="431" t="s">
        <v>729</v>
      </c>
      <c r="C65" s="57">
        <v>4304</v>
      </c>
      <c r="D65" s="57">
        <v>288</v>
      </c>
      <c r="E65" s="58">
        <f t="shared" si="13"/>
        <v>4592</v>
      </c>
      <c r="F65" s="57">
        <v>309</v>
      </c>
      <c r="G65" s="57">
        <v>23</v>
      </c>
      <c r="H65" s="58">
        <f t="shared" si="14"/>
        <v>332</v>
      </c>
      <c r="I65" s="57">
        <v>0</v>
      </c>
      <c r="J65" s="57">
        <v>0</v>
      </c>
      <c r="K65" s="58">
        <f t="shared" si="15"/>
        <v>0</v>
      </c>
      <c r="L65" s="57">
        <v>0</v>
      </c>
      <c r="M65" s="57">
        <v>0</v>
      </c>
      <c r="N65" s="58">
        <f t="shared" si="16"/>
        <v>0</v>
      </c>
      <c r="O65" s="112">
        <f t="shared" si="17"/>
        <v>4304</v>
      </c>
      <c r="P65" s="112">
        <f t="shared" si="18"/>
        <v>288</v>
      </c>
      <c r="Q65" s="58">
        <f t="shared" si="19"/>
        <v>4592</v>
      </c>
      <c r="R65" s="112">
        <f t="shared" si="20"/>
        <v>309</v>
      </c>
      <c r="S65" s="112">
        <f t="shared" si="21"/>
        <v>23</v>
      </c>
      <c r="T65" s="58">
        <f t="shared" si="22"/>
        <v>332</v>
      </c>
    </row>
    <row r="66" spans="1:20" s="39" customFormat="1" ht="13.5" customHeight="1">
      <c r="A66" s="110">
        <f t="shared" si="12"/>
        <v>53</v>
      </c>
      <c r="B66" s="431" t="s">
        <v>730</v>
      </c>
      <c r="C66" s="57">
        <v>2772</v>
      </c>
      <c r="D66" s="57">
        <v>52</v>
      </c>
      <c r="E66" s="58">
        <f t="shared" si="13"/>
        <v>2824</v>
      </c>
      <c r="F66" s="57">
        <v>206</v>
      </c>
      <c r="G66" s="57">
        <v>0</v>
      </c>
      <c r="H66" s="58">
        <f t="shared" si="14"/>
        <v>206</v>
      </c>
      <c r="I66" s="57">
        <v>11</v>
      </c>
      <c r="J66" s="57">
        <v>0</v>
      </c>
      <c r="K66" s="58">
        <f t="shared" si="15"/>
        <v>11</v>
      </c>
      <c r="L66" s="57">
        <v>0</v>
      </c>
      <c r="M66" s="57">
        <v>0</v>
      </c>
      <c r="N66" s="58">
        <f t="shared" si="16"/>
        <v>0</v>
      </c>
      <c r="O66" s="112">
        <f t="shared" si="17"/>
        <v>2783</v>
      </c>
      <c r="P66" s="112">
        <f t="shared" si="18"/>
        <v>52</v>
      </c>
      <c r="Q66" s="58">
        <f t="shared" si="19"/>
        <v>2835</v>
      </c>
      <c r="R66" s="112">
        <f t="shared" si="20"/>
        <v>206</v>
      </c>
      <c r="S66" s="112">
        <f t="shared" si="21"/>
        <v>0</v>
      </c>
      <c r="T66" s="58">
        <f t="shared" si="22"/>
        <v>206</v>
      </c>
    </row>
    <row r="67" spans="1:20" s="39" customFormat="1" ht="13.5" customHeight="1">
      <c r="A67" s="110">
        <f t="shared" si="12"/>
        <v>54</v>
      </c>
      <c r="B67" s="431" t="s">
        <v>731</v>
      </c>
      <c r="C67" s="57">
        <v>7936</v>
      </c>
      <c r="D67" s="57">
        <v>585</v>
      </c>
      <c r="E67" s="58">
        <f t="shared" si="13"/>
        <v>8521</v>
      </c>
      <c r="F67" s="57">
        <v>176</v>
      </c>
      <c r="G67" s="57">
        <v>4</v>
      </c>
      <c r="H67" s="58">
        <f t="shared" si="14"/>
        <v>180</v>
      </c>
      <c r="I67" s="57">
        <v>0</v>
      </c>
      <c r="J67" s="57">
        <v>0</v>
      </c>
      <c r="K67" s="58">
        <f t="shared" si="15"/>
        <v>0</v>
      </c>
      <c r="L67" s="57">
        <v>0</v>
      </c>
      <c r="M67" s="57">
        <v>0</v>
      </c>
      <c r="N67" s="58">
        <f t="shared" si="16"/>
        <v>0</v>
      </c>
      <c r="O67" s="112">
        <f t="shared" si="17"/>
        <v>7936</v>
      </c>
      <c r="P67" s="112">
        <f t="shared" si="18"/>
        <v>585</v>
      </c>
      <c r="Q67" s="58">
        <f t="shared" si="19"/>
        <v>8521</v>
      </c>
      <c r="R67" s="112">
        <f t="shared" si="20"/>
        <v>176</v>
      </c>
      <c r="S67" s="112">
        <f t="shared" si="21"/>
        <v>4</v>
      </c>
      <c r="T67" s="58">
        <f t="shared" si="22"/>
        <v>180</v>
      </c>
    </row>
    <row r="68" spans="1:20" s="39" customFormat="1" ht="13.5" customHeight="1">
      <c r="A68" s="110">
        <f t="shared" si="12"/>
        <v>55</v>
      </c>
      <c r="B68" s="431" t="s">
        <v>732</v>
      </c>
      <c r="C68" s="57">
        <v>17376</v>
      </c>
      <c r="D68" s="57">
        <v>442</v>
      </c>
      <c r="E68" s="58">
        <f t="shared" si="13"/>
        <v>17818</v>
      </c>
      <c r="F68" s="57">
        <v>814</v>
      </c>
      <c r="G68" s="57">
        <v>7</v>
      </c>
      <c r="H68" s="58">
        <f t="shared" si="14"/>
        <v>821</v>
      </c>
      <c r="I68" s="57">
        <v>0</v>
      </c>
      <c r="J68" s="57">
        <v>0</v>
      </c>
      <c r="K68" s="58">
        <f t="shared" si="15"/>
        <v>0</v>
      </c>
      <c r="L68" s="57">
        <v>0</v>
      </c>
      <c r="M68" s="57">
        <v>0</v>
      </c>
      <c r="N68" s="58">
        <f t="shared" si="16"/>
        <v>0</v>
      </c>
      <c r="O68" s="112">
        <f t="shared" si="17"/>
        <v>17376</v>
      </c>
      <c r="P68" s="112">
        <f t="shared" si="18"/>
        <v>442</v>
      </c>
      <c r="Q68" s="58">
        <f t="shared" si="19"/>
        <v>17818</v>
      </c>
      <c r="R68" s="112">
        <f t="shared" si="20"/>
        <v>814</v>
      </c>
      <c r="S68" s="112">
        <f t="shared" si="21"/>
        <v>7</v>
      </c>
      <c r="T68" s="58">
        <f t="shared" si="22"/>
        <v>821</v>
      </c>
    </row>
    <row r="69" spans="1:20" s="39" customFormat="1" ht="13.5" customHeight="1">
      <c r="A69" s="110">
        <f t="shared" si="12"/>
        <v>56</v>
      </c>
      <c r="B69" s="431" t="s">
        <v>733</v>
      </c>
      <c r="C69" s="57">
        <v>34</v>
      </c>
      <c r="D69" s="57">
        <v>0</v>
      </c>
      <c r="E69" s="58">
        <f t="shared" si="13"/>
        <v>34</v>
      </c>
      <c r="F69" s="57">
        <v>0</v>
      </c>
      <c r="G69" s="57">
        <v>0</v>
      </c>
      <c r="H69" s="58">
        <f t="shared" si="14"/>
        <v>0</v>
      </c>
      <c r="I69" s="57">
        <v>0</v>
      </c>
      <c r="J69" s="57">
        <v>0</v>
      </c>
      <c r="K69" s="58">
        <f t="shared" si="15"/>
        <v>0</v>
      </c>
      <c r="L69" s="57">
        <v>0</v>
      </c>
      <c r="M69" s="57">
        <v>0</v>
      </c>
      <c r="N69" s="58">
        <f t="shared" si="16"/>
        <v>0</v>
      </c>
      <c r="O69" s="112">
        <f t="shared" si="17"/>
        <v>34</v>
      </c>
      <c r="P69" s="112">
        <f t="shared" si="18"/>
        <v>0</v>
      </c>
      <c r="Q69" s="58">
        <f t="shared" si="19"/>
        <v>34</v>
      </c>
      <c r="R69" s="112">
        <f t="shared" si="20"/>
        <v>0</v>
      </c>
      <c r="S69" s="112">
        <f t="shared" si="21"/>
        <v>0</v>
      </c>
      <c r="T69" s="58">
        <f t="shared" si="22"/>
        <v>0</v>
      </c>
    </row>
    <row r="70" spans="1:20" s="39" customFormat="1" ht="13.5" customHeight="1">
      <c r="A70" s="110">
        <f t="shared" si="12"/>
        <v>57</v>
      </c>
      <c r="B70" s="431" t="s">
        <v>734</v>
      </c>
      <c r="C70" s="57">
        <v>4487</v>
      </c>
      <c r="D70" s="57">
        <v>320</v>
      </c>
      <c r="E70" s="58">
        <f t="shared" si="13"/>
        <v>4807</v>
      </c>
      <c r="F70" s="57">
        <v>173</v>
      </c>
      <c r="G70" s="57">
        <v>18</v>
      </c>
      <c r="H70" s="58">
        <f t="shared" si="14"/>
        <v>191</v>
      </c>
      <c r="I70" s="57">
        <v>0</v>
      </c>
      <c r="J70" s="57">
        <v>0</v>
      </c>
      <c r="K70" s="58">
        <f t="shared" si="15"/>
        <v>0</v>
      </c>
      <c r="L70" s="57">
        <v>0</v>
      </c>
      <c r="M70" s="57">
        <v>0</v>
      </c>
      <c r="N70" s="58">
        <f t="shared" si="16"/>
        <v>0</v>
      </c>
      <c r="O70" s="112">
        <f t="shared" si="17"/>
        <v>4487</v>
      </c>
      <c r="P70" s="112">
        <f t="shared" si="18"/>
        <v>320</v>
      </c>
      <c r="Q70" s="58">
        <f t="shared" si="19"/>
        <v>4807</v>
      </c>
      <c r="R70" s="112">
        <f t="shared" si="20"/>
        <v>173</v>
      </c>
      <c r="S70" s="112">
        <f t="shared" si="21"/>
        <v>18</v>
      </c>
      <c r="T70" s="58">
        <f t="shared" si="22"/>
        <v>191</v>
      </c>
    </row>
    <row r="71" spans="1:20" s="39" customFormat="1" ht="13.5" customHeight="1">
      <c r="A71" s="110">
        <f t="shared" si="12"/>
        <v>58</v>
      </c>
      <c r="B71" s="431" t="s">
        <v>735</v>
      </c>
      <c r="C71" s="57">
        <v>5905</v>
      </c>
      <c r="D71" s="57">
        <v>146</v>
      </c>
      <c r="E71" s="58">
        <f t="shared" si="13"/>
        <v>6051</v>
      </c>
      <c r="F71" s="57">
        <v>631</v>
      </c>
      <c r="G71" s="57">
        <v>0</v>
      </c>
      <c r="H71" s="58">
        <f t="shared" si="14"/>
        <v>631</v>
      </c>
      <c r="I71" s="57">
        <v>0</v>
      </c>
      <c r="J71" s="57">
        <v>0</v>
      </c>
      <c r="K71" s="58">
        <f t="shared" si="15"/>
        <v>0</v>
      </c>
      <c r="L71" s="57">
        <v>0</v>
      </c>
      <c r="M71" s="57">
        <v>0</v>
      </c>
      <c r="N71" s="58">
        <f t="shared" si="16"/>
        <v>0</v>
      </c>
      <c r="O71" s="112">
        <f t="shared" si="17"/>
        <v>5905</v>
      </c>
      <c r="P71" s="112">
        <f t="shared" si="18"/>
        <v>146</v>
      </c>
      <c r="Q71" s="58">
        <f t="shared" si="19"/>
        <v>6051</v>
      </c>
      <c r="R71" s="112">
        <f t="shared" si="20"/>
        <v>631</v>
      </c>
      <c r="S71" s="112">
        <f t="shared" si="21"/>
        <v>0</v>
      </c>
      <c r="T71" s="58">
        <f t="shared" si="22"/>
        <v>631</v>
      </c>
    </row>
    <row r="72" spans="1:20" s="39" customFormat="1" ht="13.5" customHeight="1">
      <c r="A72" s="110">
        <f t="shared" si="12"/>
        <v>59</v>
      </c>
      <c r="B72" s="431" t="s">
        <v>736</v>
      </c>
      <c r="C72" s="57">
        <v>38285</v>
      </c>
      <c r="D72" s="57">
        <v>5209</v>
      </c>
      <c r="E72" s="58">
        <f t="shared" si="13"/>
        <v>43494</v>
      </c>
      <c r="F72" s="57">
        <v>832</v>
      </c>
      <c r="G72" s="57">
        <v>104</v>
      </c>
      <c r="H72" s="58">
        <f t="shared" si="14"/>
        <v>936</v>
      </c>
      <c r="I72" s="57">
        <v>0</v>
      </c>
      <c r="J72" s="57">
        <v>0</v>
      </c>
      <c r="K72" s="58">
        <f t="shared" si="15"/>
        <v>0</v>
      </c>
      <c r="L72" s="57">
        <v>0</v>
      </c>
      <c r="M72" s="57">
        <v>0</v>
      </c>
      <c r="N72" s="58">
        <f t="shared" si="16"/>
        <v>0</v>
      </c>
      <c r="O72" s="112">
        <f t="shared" si="17"/>
        <v>38285</v>
      </c>
      <c r="P72" s="112">
        <f t="shared" si="18"/>
        <v>5209</v>
      </c>
      <c r="Q72" s="58">
        <f t="shared" si="19"/>
        <v>43494</v>
      </c>
      <c r="R72" s="112">
        <f t="shared" si="20"/>
        <v>832</v>
      </c>
      <c r="S72" s="112">
        <f t="shared" si="21"/>
        <v>104</v>
      </c>
      <c r="T72" s="58">
        <f t="shared" si="22"/>
        <v>936</v>
      </c>
    </row>
    <row r="73" spans="1:20" s="39" customFormat="1" ht="13.5" customHeight="1">
      <c r="A73" s="110">
        <f t="shared" si="12"/>
        <v>60</v>
      </c>
      <c r="B73" s="431" t="s">
        <v>737</v>
      </c>
      <c r="C73" s="57">
        <v>4885</v>
      </c>
      <c r="D73" s="57">
        <v>117</v>
      </c>
      <c r="E73" s="58">
        <f t="shared" si="13"/>
        <v>5002</v>
      </c>
      <c r="F73" s="57">
        <v>384</v>
      </c>
      <c r="G73" s="57">
        <v>2</v>
      </c>
      <c r="H73" s="58">
        <f t="shared" si="14"/>
        <v>386</v>
      </c>
      <c r="I73" s="57">
        <v>0</v>
      </c>
      <c r="J73" s="57">
        <v>0</v>
      </c>
      <c r="K73" s="58">
        <f t="shared" si="15"/>
        <v>0</v>
      </c>
      <c r="L73" s="57">
        <v>0</v>
      </c>
      <c r="M73" s="57">
        <v>0</v>
      </c>
      <c r="N73" s="58">
        <f t="shared" si="16"/>
        <v>0</v>
      </c>
      <c r="O73" s="112">
        <f t="shared" si="17"/>
        <v>4885</v>
      </c>
      <c r="P73" s="112">
        <f t="shared" si="18"/>
        <v>117</v>
      </c>
      <c r="Q73" s="58">
        <f t="shared" si="19"/>
        <v>5002</v>
      </c>
      <c r="R73" s="112">
        <f t="shared" si="20"/>
        <v>384</v>
      </c>
      <c r="S73" s="112">
        <f t="shared" si="21"/>
        <v>2</v>
      </c>
      <c r="T73" s="58">
        <f t="shared" si="22"/>
        <v>386</v>
      </c>
    </row>
    <row r="74" spans="1:20" s="39" customFormat="1" ht="13.5" customHeight="1">
      <c r="A74" s="110">
        <f t="shared" si="12"/>
        <v>61</v>
      </c>
      <c r="B74" s="431" t="s">
        <v>738</v>
      </c>
      <c r="C74" s="57">
        <v>12929</v>
      </c>
      <c r="D74" s="57">
        <v>591</v>
      </c>
      <c r="E74" s="58">
        <f t="shared" si="13"/>
        <v>13520</v>
      </c>
      <c r="F74" s="57">
        <v>990</v>
      </c>
      <c r="G74" s="57">
        <v>14</v>
      </c>
      <c r="H74" s="58">
        <f t="shared" si="14"/>
        <v>1004</v>
      </c>
      <c r="I74" s="57">
        <v>10</v>
      </c>
      <c r="J74" s="57">
        <v>0</v>
      </c>
      <c r="K74" s="58">
        <f t="shared" si="15"/>
        <v>10</v>
      </c>
      <c r="L74" s="57">
        <v>9</v>
      </c>
      <c r="M74" s="57">
        <v>0</v>
      </c>
      <c r="N74" s="58">
        <f t="shared" si="16"/>
        <v>9</v>
      </c>
      <c r="O74" s="112">
        <f t="shared" si="17"/>
        <v>12939</v>
      </c>
      <c r="P74" s="112">
        <f t="shared" si="18"/>
        <v>591</v>
      </c>
      <c r="Q74" s="58">
        <f t="shared" si="19"/>
        <v>13530</v>
      </c>
      <c r="R74" s="112">
        <f t="shared" si="20"/>
        <v>999</v>
      </c>
      <c r="S74" s="112">
        <f t="shared" si="21"/>
        <v>14</v>
      </c>
      <c r="T74" s="58">
        <f t="shared" si="22"/>
        <v>1013</v>
      </c>
    </row>
    <row r="75" spans="1:20" s="39" customFormat="1" ht="13.5" customHeight="1">
      <c r="A75" s="110">
        <f t="shared" si="12"/>
        <v>62</v>
      </c>
      <c r="B75" s="431" t="s">
        <v>739</v>
      </c>
      <c r="C75" s="57">
        <v>317</v>
      </c>
      <c r="D75" s="57">
        <v>78</v>
      </c>
      <c r="E75" s="58">
        <f t="shared" si="13"/>
        <v>395</v>
      </c>
      <c r="F75" s="57">
        <v>47</v>
      </c>
      <c r="G75" s="57">
        <v>0</v>
      </c>
      <c r="H75" s="58">
        <f t="shared" si="14"/>
        <v>47</v>
      </c>
      <c r="I75" s="57">
        <v>0</v>
      </c>
      <c r="J75" s="57">
        <v>0</v>
      </c>
      <c r="K75" s="58">
        <f t="shared" si="15"/>
        <v>0</v>
      </c>
      <c r="L75" s="57">
        <v>0</v>
      </c>
      <c r="M75" s="57">
        <v>0</v>
      </c>
      <c r="N75" s="58">
        <f t="shared" si="16"/>
        <v>0</v>
      </c>
      <c r="O75" s="112">
        <f t="shared" si="17"/>
        <v>317</v>
      </c>
      <c r="P75" s="112">
        <f t="shared" si="18"/>
        <v>78</v>
      </c>
      <c r="Q75" s="58">
        <f t="shared" si="19"/>
        <v>395</v>
      </c>
      <c r="R75" s="112">
        <f t="shared" si="20"/>
        <v>47</v>
      </c>
      <c r="S75" s="112">
        <f t="shared" si="21"/>
        <v>0</v>
      </c>
      <c r="T75" s="58">
        <f t="shared" si="22"/>
        <v>47</v>
      </c>
    </row>
    <row r="76" spans="1:20" s="39" customFormat="1" ht="13.5" customHeight="1">
      <c r="A76" s="110">
        <f t="shared" si="12"/>
        <v>63</v>
      </c>
      <c r="B76" s="431" t="s">
        <v>740</v>
      </c>
      <c r="C76" s="57">
        <v>4791</v>
      </c>
      <c r="D76" s="57">
        <v>20</v>
      </c>
      <c r="E76" s="58">
        <f t="shared" si="13"/>
        <v>4811</v>
      </c>
      <c r="F76" s="57">
        <v>480</v>
      </c>
      <c r="G76" s="57">
        <v>0</v>
      </c>
      <c r="H76" s="58">
        <f t="shared" si="14"/>
        <v>480</v>
      </c>
      <c r="I76" s="57">
        <v>0</v>
      </c>
      <c r="J76" s="57">
        <v>0</v>
      </c>
      <c r="K76" s="58">
        <f t="shared" si="15"/>
        <v>0</v>
      </c>
      <c r="L76" s="57">
        <v>0</v>
      </c>
      <c r="M76" s="57">
        <v>0</v>
      </c>
      <c r="N76" s="58">
        <f t="shared" si="16"/>
        <v>0</v>
      </c>
      <c r="O76" s="112">
        <f t="shared" si="17"/>
        <v>4791</v>
      </c>
      <c r="P76" s="112">
        <f t="shared" si="18"/>
        <v>20</v>
      </c>
      <c r="Q76" s="58">
        <f t="shared" si="19"/>
        <v>4811</v>
      </c>
      <c r="R76" s="112">
        <f t="shared" si="20"/>
        <v>480</v>
      </c>
      <c r="S76" s="112">
        <f t="shared" si="21"/>
        <v>0</v>
      </c>
      <c r="T76" s="58">
        <f t="shared" si="22"/>
        <v>480</v>
      </c>
    </row>
    <row r="77" spans="1:20" s="39" customFormat="1" ht="13.5" customHeight="1">
      <c r="A77" s="110">
        <f t="shared" si="12"/>
        <v>64</v>
      </c>
      <c r="B77" s="431" t="s">
        <v>741</v>
      </c>
      <c r="C77" s="57">
        <v>12067</v>
      </c>
      <c r="D77" s="57">
        <v>919</v>
      </c>
      <c r="E77" s="58">
        <f t="shared" si="13"/>
        <v>12986</v>
      </c>
      <c r="F77" s="57">
        <v>624</v>
      </c>
      <c r="G77" s="57">
        <v>14</v>
      </c>
      <c r="H77" s="58">
        <f t="shared" si="14"/>
        <v>638</v>
      </c>
      <c r="I77" s="57">
        <v>0</v>
      </c>
      <c r="J77" s="57">
        <v>0</v>
      </c>
      <c r="K77" s="58">
        <f t="shared" si="15"/>
        <v>0</v>
      </c>
      <c r="L77" s="57">
        <v>0</v>
      </c>
      <c r="M77" s="57">
        <v>0</v>
      </c>
      <c r="N77" s="58">
        <f t="shared" si="16"/>
        <v>0</v>
      </c>
      <c r="O77" s="112">
        <f t="shared" si="17"/>
        <v>12067</v>
      </c>
      <c r="P77" s="112">
        <f t="shared" si="18"/>
        <v>919</v>
      </c>
      <c r="Q77" s="58">
        <f t="shared" si="19"/>
        <v>12986</v>
      </c>
      <c r="R77" s="112">
        <f t="shared" si="20"/>
        <v>624</v>
      </c>
      <c r="S77" s="112">
        <f t="shared" si="21"/>
        <v>14</v>
      </c>
      <c r="T77" s="58">
        <f t="shared" si="22"/>
        <v>638</v>
      </c>
    </row>
    <row r="78" spans="1:20" s="39" customFormat="1" ht="13.5" customHeight="1">
      <c r="A78" s="110">
        <f t="shared" si="12"/>
        <v>65</v>
      </c>
      <c r="B78" s="431" t="s">
        <v>742</v>
      </c>
      <c r="C78" s="57">
        <v>1788</v>
      </c>
      <c r="D78" s="57">
        <v>0</v>
      </c>
      <c r="E78" s="58">
        <f t="shared" si="13"/>
        <v>1788</v>
      </c>
      <c r="F78" s="57">
        <v>129</v>
      </c>
      <c r="G78" s="57">
        <v>0</v>
      </c>
      <c r="H78" s="58">
        <f t="shared" si="14"/>
        <v>129</v>
      </c>
      <c r="I78" s="57">
        <v>0</v>
      </c>
      <c r="J78" s="57">
        <v>0</v>
      </c>
      <c r="K78" s="58">
        <f t="shared" si="15"/>
        <v>0</v>
      </c>
      <c r="L78" s="57">
        <v>0</v>
      </c>
      <c r="M78" s="57">
        <v>0</v>
      </c>
      <c r="N78" s="58">
        <f t="shared" si="16"/>
        <v>0</v>
      </c>
      <c r="O78" s="112">
        <f t="shared" si="17"/>
        <v>1788</v>
      </c>
      <c r="P78" s="112">
        <f t="shared" si="18"/>
        <v>0</v>
      </c>
      <c r="Q78" s="58">
        <f t="shared" si="19"/>
        <v>1788</v>
      </c>
      <c r="R78" s="112">
        <f t="shared" si="20"/>
        <v>129</v>
      </c>
      <c r="S78" s="112">
        <f t="shared" si="21"/>
        <v>0</v>
      </c>
      <c r="T78" s="58">
        <f t="shared" si="22"/>
        <v>129</v>
      </c>
    </row>
    <row r="79" spans="1:20" s="39" customFormat="1" ht="13.5" customHeight="1">
      <c r="A79" s="110">
        <f t="shared" si="12"/>
        <v>66</v>
      </c>
      <c r="B79" s="431" t="s">
        <v>743</v>
      </c>
      <c r="C79" s="57">
        <v>2213</v>
      </c>
      <c r="D79" s="57">
        <v>0</v>
      </c>
      <c r="E79" s="58">
        <f t="shared" si="13"/>
        <v>2213</v>
      </c>
      <c r="F79" s="57">
        <v>101</v>
      </c>
      <c r="G79" s="57">
        <v>0</v>
      </c>
      <c r="H79" s="58">
        <f t="shared" si="14"/>
        <v>101</v>
      </c>
      <c r="I79" s="57">
        <v>0</v>
      </c>
      <c r="J79" s="57">
        <v>0</v>
      </c>
      <c r="K79" s="58">
        <f t="shared" si="15"/>
        <v>0</v>
      </c>
      <c r="L79" s="57">
        <v>0</v>
      </c>
      <c r="M79" s="57">
        <v>0</v>
      </c>
      <c r="N79" s="58">
        <f t="shared" si="16"/>
        <v>0</v>
      </c>
      <c r="O79" s="112">
        <f t="shared" si="17"/>
        <v>2213</v>
      </c>
      <c r="P79" s="112">
        <f t="shared" si="18"/>
        <v>0</v>
      </c>
      <c r="Q79" s="58">
        <f t="shared" si="19"/>
        <v>2213</v>
      </c>
      <c r="R79" s="112">
        <f t="shared" si="20"/>
        <v>101</v>
      </c>
      <c r="S79" s="112">
        <f t="shared" si="21"/>
        <v>0</v>
      </c>
      <c r="T79" s="58">
        <f t="shared" si="22"/>
        <v>101</v>
      </c>
    </row>
    <row r="80" spans="1:20" s="39" customFormat="1" ht="13.5" customHeight="1">
      <c r="A80" s="110">
        <f t="shared" si="12"/>
        <v>67</v>
      </c>
      <c r="B80" s="431" t="s">
        <v>744</v>
      </c>
      <c r="C80" s="57">
        <v>65065</v>
      </c>
      <c r="D80" s="57">
        <v>638</v>
      </c>
      <c r="E80" s="58">
        <f t="shared" si="13"/>
        <v>65703</v>
      </c>
      <c r="F80" s="57">
        <v>1326</v>
      </c>
      <c r="G80" s="57">
        <v>0</v>
      </c>
      <c r="H80" s="58">
        <f t="shared" si="14"/>
        <v>1326</v>
      </c>
      <c r="I80" s="57">
        <v>0</v>
      </c>
      <c r="J80" s="57">
        <v>0</v>
      </c>
      <c r="K80" s="58">
        <f t="shared" si="15"/>
        <v>0</v>
      </c>
      <c r="L80" s="57">
        <v>0</v>
      </c>
      <c r="M80" s="57">
        <v>0</v>
      </c>
      <c r="N80" s="58">
        <f t="shared" si="16"/>
        <v>0</v>
      </c>
      <c r="O80" s="112">
        <f t="shared" si="17"/>
        <v>65065</v>
      </c>
      <c r="P80" s="112">
        <f t="shared" si="18"/>
        <v>638</v>
      </c>
      <c r="Q80" s="58">
        <f t="shared" si="19"/>
        <v>65703</v>
      </c>
      <c r="R80" s="112">
        <f t="shared" si="20"/>
        <v>1326</v>
      </c>
      <c r="S80" s="112">
        <f t="shared" si="21"/>
        <v>0</v>
      </c>
      <c r="T80" s="58">
        <f t="shared" si="22"/>
        <v>1326</v>
      </c>
    </row>
    <row r="81" spans="1:20" s="39" customFormat="1" ht="13.5" customHeight="1">
      <c r="A81" s="110">
        <f t="shared" si="12"/>
        <v>68</v>
      </c>
      <c r="B81" s="431" t="s">
        <v>745</v>
      </c>
      <c r="C81" s="57">
        <v>3530</v>
      </c>
      <c r="D81" s="57">
        <v>128</v>
      </c>
      <c r="E81" s="58">
        <f t="shared" si="13"/>
        <v>3658</v>
      </c>
      <c r="F81" s="57">
        <v>90</v>
      </c>
      <c r="G81" s="57">
        <v>0</v>
      </c>
      <c r="H81" s="58">
        <f t="shared" si="14"/>
        <v>90</v>
      </c>
      <c r="I81" s="57">
        <v>0</v>
      </c>
      <c r="J81" s="57">
        <v>0</v>
      </c>
      <c r="K81" s="58">
        <f t="shared" si="15"/>
        <v>0</v>
      </c>
      <c r="L81" s="57">
        <v>0</v>
      </c>
      <c r="M81" s="57">
        <v>0</v>
      </c>
      <c r="N81" s="58">
        <f t="shared" si="16"/>
        <v>0</v>
      </c>
      <c r="O81" s="112">
        <f t="shared" si="17"/>
        <v>3530</v>
      </c>
      <c r="P81" s="112">
        <f t="shared" si="18"/>
        <v>128</v>
      </c>
      <c r="Q81" s="58">
        <f t="shared" si="19"/>
        <v>3658</v>
      </c>
      <c r="R81" s="112">
        <f t="shared" si="20"/>
        <v>90</v>
      </c>
      <c r="S81" s="112">
        <f t="shared" si="21"/>
        <v>0</v>
      </c>
      <c r="T81" s="58">
        <f t="shared" si="22"/>
        <v>90</v>
      </c>
    </row>
    <row r="82" spans="1:20" s="39" customFormat="1" ht="13.5" customHeight="1">
      <c r="A82" s="110">
        <f t="shared" si="12"/>
        <v>69</v>
      </c>
      <c r="B82" s="431" t="s">
        <v>746</v>
      </c>
      <c r="C82" s="57">
        <v>1142</v>
      </c>
      <c r="D82" s="57">
        <v>36</v>
      </c>
      <c r="E82" s="58">
        <f t="shared" si="13"/>
        <v>1178</v>
      </c>
      <c r="F82" s="57">
        <v>43</v>
      </c>
      <c r="G82" s="57">
        <v>0</v>
      </c>
      <c r="H82" s="58">
        <f t="shared" si="14"/>
        <v>43</v>
      </c>
      <c r="I82" s="57">
        <v>0</v>
      </c>
      <c r="J82" s="57">
        <v>0</v>
      </c>
      <c r="K82" s="58">
        <f t="shared" si="15"/>
        <v>0</v>
      </c>
      <c r="L82" s="57">
        <v>0</v>
      </c>
      <c r="M82" s="57">
        <v>0</v>
      </c>
      <c r="N82" s="58">
        <f t="shared" si="16"/>
        <v>0</v>
      </c>
      <c r="O82" s="112">
        <f t="shared" si="17"/>
        <v>1142</v>
      </c>
      <c r="P82" s="112">
        <f t="shared" si="18"/>
        <v>36</v>
      </c>
      <c r="Q82" s="58">
        <f t="shared" si="19"/>
        <v>1178</v>
      </c>
      <c r="R82" s="112">
        <f t="shared" si="20"/>
        <v>43</v>
      </c>
      <c r="S82" s="112">
        <f t="shared" si="21"/>
        <v>0</v>
      </c>
      <c r="T82" s="58">
        <f t="shared" si="22"/>
        <v>43</v>
      </c>
    </row>
    <row r="83" spans="1:20" s="39" customFormat="1" ht="13.5" customHeight="1">
      <c r="A83" s="110">
        <f t="shared" si="12"/>
        <v>70</v>
      </c>
      <c r="B83" s="431" t="s">
        <v>747</v>
      </c>
      <c r="C83" s="57">
        <v>6886</v>
      </c>
      <c r="D83" s="57">
        <v>1405</v>
      </c>
      <c r="E83" s="58">
        <f t="shared" si="13"/>
        <v>8291</v>
      </c>
      <c r="F83" s="57">
        <v>247</v>
      </c>
      <c r="G83" s="57">
        <v>27</v>
      </c>
      <c r="H83" s="58">
        <f t="shared" si="14"/>
        <v>274</v>
      </c>
      <c r="I83" s="57">
        <v>0</v>
      </c>
      <c r="J83" s="57">
        <v>0</v>
      </c>
      <c r="K83" s="58">
        <f t="shared" si="15"/>
        <v>0</v>
      </c>
      <c r="L83" s="57">
        <v>0</v>
      </c>
      <c r="M83" s="57">
        <v>0</v>
      </c>
      <c r="N83" s="58">
        <f t="shared" si="16"/>
        <v>0</v>
      </c>
      <c r="O83" s="112">
        <f t="shared" si="17"/>
        <v>6886</v>
      </c>
      <c r="P83" s="112">
        <f t="shared" si="18"/>
        <v>1405</v>
      </c>
      <c r="Q83" s="58">
        <f t="shared" si="19"/>
        <v>8291</v>
      </c>
      <c r="R83" s="112">
        <f t="shared" si="20"/>
        <v>247</v>
      </c>
      <c r="S83" s="112">
        <f t="shared" si="21"/>
        <v>27</v>
      </c>
      <c r="T83" s="58">
        <f t="shared" si="22"/>
        <v>274</v>
      </c>
    </row>
    <row r="84" spans="1:20" s="39" customFormat="1" ht="13.5" customHeight="1">
      <c r="A84" s="110">
        <f t="shared" si="12"/>
        <v>71</v>
      </c>
      <c r="B84" s="431" t="s">
        <v>748</v>
      </c>
      <c r="C84" s="57">
        <v>3245</v>
      </c>
      <c r="D84" s="57">
        <v>86</v>
      </c>
      <c r="E84" s="58">
        <f t="shared" si="13"/>
        <v>3331</v>
      </c>
      <c r="F84" s="57">
        <v>178</v>
      </c>
      <c r="G84" s="57">
        <v>5</v>
      </c>
      <c r="H84" s="58">
        <f t="shared" si="14"/>
        <v>183</v>
      </c>
      <c r="I84" s="57">
        <v>0</v>
      </c>
      <c r="J84" s="57">
        <v>0</v>
      </c>
      <c r="K84" s="58">
        <f t="shared" si="15"/>
        <v>0</v>
      </c>
      <c r="L84" s="57">
        <v>0</v>
      </c>
      <c r="M84" s="57">
        <v>0</v>
      </c>
      <c r="N84" s="58">
        <f t="shared" si="16"/>
        <v>0</v>
      </c>
      <c r="O84" s="112">
        <f t="shared" si="17"/>
        <v>3245</v>
      </c>
      <c r="P84" s="112">
        <f t="shared" si="18"/>
        <v>86</v>
      </c>
      <c r="Q84" s="58">
        <f t="shared" si="19"/>
        <v>3331</v>
      </c>
      <c r="R84" s="112">
        <f t="shared" si="20"/>
        <v>178</v>
      </c>
      <c r="S84" s="112">
        <f t="shared" si="21"/>
        <v>5</v>
      </c>
      <c r="T84" s="58">
        <f t="shared" si="22"/>
        <v>183</v>
      </c>
    </row>
    <row r="85" spans="1:20" s="39" customFormat="1" ht="13.5" customHeight="1">
      <c r="A85" s="110">
        <f t="shared" si="12"/>
        <v>72</v>
      </c>
      <c r="B85" s="431" t="s">
        <v>749</v>
      </c>
      <c r="C85" s="57">
        <v>2684</v>
      </c>
      <c r="D85" s="57">
        <v>7</v>
      </c>
      <c r="E85" s="58">
        <f t="shared" si="13"/>
        <v>2691</v>
      </c>
      <c r="F85" s="57">
        <v>150</v>
      </c>
      <c r="G85" s="57">
        <v>0</v>
      </c>
      <c r="H85" s="58">
        <f t="shared" si="14"/>
        <v>150</v>
      </c>
      <c r="I85" s="57">
        <v>10</v>
      </c>
      <c r="J85" s="57">
        <v>0</v>
      </c>
      <c r="K85" s="58">
        <f t="shared" si="15"/>
        <v>10</v>
      </c>
      <c r="L85" s="57">
        <v>8</v>
      </c>
      <c r="M85" s="57">
        <v>0</v>
      </c>
      <c r="N85" s="58">
        <f t="shared" si="16"/>
        <v>8</v>
      </c>
      <c r="O85" s="112">
        <f t="shared" si="17"/>
        <v>2694</v>
      </c>
      <c r="P85" s="112">
        <f t="shared" si="18"/>
        <v>7</v>
      </c>
      <c r="Q85" s="58">
        <f t="shared" si="19"/>
        <v>2701</v>
      </c>
      <c r="R85" s="112">
        <f t="shared" si="20"/>
        <v>158</v>
      </c>
      <c r="S85" s="112">
        <f t="shared" si="21"/>
        <v>0</v>
      </c>
      <c r="T85" s="58">
        <f t="shared" si="22"/>
        <v>158</v>
      </c>
    </row>
    <row r="86" spans="1:20" s="39" customFormat="1" ht="13.5" customHeight="1">
      <c r="A86" s="110">
        <f t="shared" si="12"/>
        <v>73</v>
      </c>
      <c r="B86" s="431" t="s">
        <v>750</v>
      </c>
      <c r="C86" s="57">
        <v>93</v>
      </c>
      <c r="D86" s="57">
        <v>0</v>
      </c>
      <c r="E86" s="58">
        <f t="shared" si="13"/>
        <v>93</v>
      </c>
      <c r="F86" s="57">
        <v>0</v>
      </c>
      <c r="G86" s="57">
        <v>0</v>
      </c>
      <c r="H86" s="58">
        <f t="shared" si="14"/>
        <v>0</v>
      </c>
      <c r="I86" s="57">
        <v>0</v>
      </c>
      <c r="J86" s="57">
        <v>0</v>
      </c>
      <c r="K86" s="58">
        <f t="shared" si="15"/>
        <v>0</v>
      </c>
      <c r="L86" s="57">
        <v>0</v>
      </c>
      <c r="M86" s="57">
        <v>0</v>
      </c>
      <c r="N86" s="58">
        <f t="shared" si="16"/>
        <v>0</v>
      </c>
      <c r="O86" s="112">
        <f t="shared" si="17"/>
        <v>93</v>
      </c>
      <c r="P86" s="112">
        <f t="shared" si="18"/>
        <v>0</v>
      </c>
      <c r="Q86" s="58">
        <f t="shared" si="19"/>
        <v>93</v>
      </c>
      <c r="R86" s="112">
        <f t="shared" si="20"/>
        <v>0</v>
      </c>
      <c r="S86" s="112">
        <f t="shared" si="21"/>
        <v>0</v>
      </c>
      <c r="T86" s="58">
        <f t="shared" si="22"/>
        <v>0</v>
      </c>
    </row>
    <row r="87" spans="1:20" s="39" customFormat="1" ht="13.5" customHeight="1">
      <c r="A87" s="110">
        <f t="shared" si="12"/>
        <v>74</v>
      </c>
      <c r="B87" s="431" t="s">
        <v>751</v>
      </c>
      <c r="C87" s="57">
        <v>5492</v>
      </c>
      <c r="D87" s="57">
        <v>48</v>
      </c>
      <c r="E87" s="58">
        <f t="shared" si="13"/>
        <v>5540</v>
      </c>
      <c r="F87" s="57">
        <v>117</v>
      </c>
      <c r="G87" s="57">
        <v>0</v>
      </c>
      <c r="H87" s="58">
        <f t="shared" si="14"/>
        <v>117</v>
      </c>
      <c r="I87" s="57">
        <v>0</v>
      </c>
      <c r="J87" s="57">
        <v>0</v>
      </c>
      <c r="K87" s="58">
        <f t="shared" si="15"/>
        <v>0</v>
      </c>
      <c r="L87" s="57">
        <v>0</v>
      </c>
      <c r="M87" s="57">
        <v>0</v>
      </c>
      <c r="N87" s="58">
        <f t="shared" si="16"/>
        <v>0</v>
      </c>
      <c r="O87" s="112">
        <f t="shared" si="17"/>
        <v>5492</v>
      </c>
      <c r="P87" s="112">
        <f t="shared" si="18"/>
        <v>48</v>
      </c>
      <c r="Q87" s="58">
        <f t="shared" si="19"/>
        <v>5540</v>
      </c>
      <c r="R87" s="112">
        <f t="shared" si="20"/>
        <v>117</v>
      </c>
      <c r="S87" s="112">
        <f t="shared" si="21"/>
        <v>0</v>
      </c>
      <c r="T87" s="58">
        <f t="shared" si="22"/>
        <v>117</v>
      </c>
    </row>
    <row r="88" spans="1:20" s="39" customFormat="1" ht="13.5" customHeight="1">
      <c r="A88" s="110">
        <f t="shared" si="12"/>
        <v>75</v>
      </c>
      <c r="B88" s="431" t="s">
        <v>752</v>
      </c>
      <c r="C88" s="57">
        <v>7</v>
      </c>
      <c r="D88" s="57">
        <v>0</v>
      </c>
      <c r="E88" s="58">
        <f t="shared" si="13"/>
        <v>7</v>
      </c>
      <c r="F88" s="57">
        <v>0</v>
      </c>
      <c r="G88" s="57">
        <v>0</v>
      </c>
      <c r="H88" s="58">
        <f t="shared" si="14"/>
        <v>0</v>
      </c>
      <c r="I88" s="57">
        <v>0</v>
      </c>
      <c r="J88" s="57">
        <v>0</v>
      </c>
      <c r="K88" s="58">
        <f t="shared" si="15"/>
        <v>0</v>
      </c>
      <c r="L88" s="57">
        <v>0</v>
      </c>
      <c r="M88" s="57">
        <v>0</v>
      </c>
      <c r="N88" s="58">
        <f t="shared" si="16"/>
        <v>0</v>
      </c>
      <c r="O88" s="112">
        <f t="shared" si="17"/>
        <v>7</v>
      </c>
      <c r="P88" s="112">
        <f t="shared" si="18"/>
        <v>0</v>
      </c>
      <c r="Q88" s="58">
        <f t="shared" si="19"/>
        <v>7</v>
      </c>
      <c r="R88" s="112">
        <f t="shared" si="20"/>
        <v>0</v>
      </c>
      <c r="S88" s="112">
        <f t="shared" si="21"/>
        <v>0</v>
      </c>
      <c r="T88" s="58">
        <f t="shared" si="22"/>
        <v>0</v>
      </c>
    </row>
    <row r="89" spans="1:20" s="39" customFormat="1" ht="13.5" customHeight="1">
      <c r="A89" s="110">
        <f t="shared" si="12"/>
        <v>76</v>
      </c>
      <c r="B89" s="431" t="s">
        <v>753</v>
      </c>
      <c r="C89" s="57">
        <v>0</v>
      </c>
      <c r="D89" s="57">
        <v>0</v>
      </c>
      <c r="E89" s="58">
        <f t="shared" si="13"/>
        <v>0</v>
      </c>
      <c r="F89" s="57">
        <v>0</v>
      </c>
      <c r="G89" s="57">
        <v>0</v>
      </c>
      <c r="H89" s="58">
        <f t="shared" si="14"/>
        <v>0</v>
      </c>
      <c r="I89" s="57">
        <v>0</v>
      </c>
      <c r="J89" s="57">
        <v>0</v>
      </c>
      <c r="K89" s="58">
        <f t="shared" si="15"/>
        <v>0</v>
      </c>
      <c r="L89" s="57">
        <v>0</v>
      </c>
      <c r="M89" s="57">
        <v>0</v>
      </c>
      <c r="N89" s="58">
        <f t="shared" si="16"/>
        <v>0</v>
      </c>
      <c r="O89" s="112">
        <f t="shared" si="17"/>
        <v>0</v>
      </c>
      <c r="P89" s="112">
        <f t="shared" si="18"/>
        <v>0</v>
      </c>
      <c r="Q89" s="58">
        <f t="shared" si="19"/>
        <v>0</v>
      </c>
      <c r="R89" s="112">
        <f t="shared" si="20"/>
        <v>0</v>
      </c>
      <c r="S89" s="112">
        <f t="shared" si="21"/>
        <v>0</v>
      </c>
      <c r="T89" s="58">
        <f t="shared" si="22"/>
        <v>0</v>
      </c>
    </row>
    <row r="90" spans="1:20" s="39" customFormat="1" ht="13.5" customHeight="1">
      <c r="A90" s="110">
        <f t="shared" si="12"/>
        <v>77</v>
      </c>
      <c r="B90" s="433" t="s">
        <v>754</v>
      </c>
      <c r="C90" s="57">
        <v>5479</v>
      </c>
      <c r="D90" s="57">
        <v>97</v>
      </c>
      <c r="E90" s="58">
        <f t="shared" si="13"/>
        <v>5576</v>
      </c>
      <c r="F90" s="57">
        <v>306</v>
      </c>
      <c r="G90" s="57">
        <v>0</v>
      </c>
      <c r="H90" s="58">
        <f t="shared" si="14"/>
        <v>306</v>
      </c>
      <c r="I90" s="57">
        <v>0</v>
      </c>
      <c r="J90" s="57">
        <v>0</v>
      </c>
      <c r="K90" s="58">
        <f t="shared" si="15"/>
        <v>0</v>
      </c>
      <c r="L90" s="57">
        <v>0</v>
      </c>
      <c r="M90" s="57">
        <v>0</v>
      </c>
      <c r="N90" s="58">
        <f t="shared" si="16"/>
        <v>0</v>
      </c>
      <c r="O90" s="112">
        <f t="shared" si="17"/>
        <v>5479</v>
      </c>
      <c r="P90" s="112">
        <f t="shared" si="18"/>
        <v>97</v>
      </c>
      <c r="Q90" s="58">
        <f t="shared" si="19"/>
        <v>5576</v>
      </c>
      <c r="R90" s="112">
        <f t="shared" si="20"/>
        <v>306</v>
      </c>
      <c r="S90" s="112">
        <f t="shared" si="21"/>
        <v>0</v>
      </c>
      <c r="T90" s="58">
        <f t="shared" si="22"/>
        <v>306</v>
      </c>
    </row>
    <row r="91" spans="1:20" s="39" customFormat="1" ht="13.5" customHeight="1">
      <c r="A91" s="110">
        <f t="shared" si="12"/>
        <v>78</v>
      </c>
      <c r="B91" s="433" t="s">
        <v>755</v>
      </c>
      <c r="C91" s="57">
        <v>15963</v>
      </c>
      <c r="D91" s="57">
        <v>95</v>
      </c>
      <c r="E91" s="58">
        <f t="shared" si="13"/>
        <v>16058</v>
      </c>
      <c r="F91" s="57">
        <v>347</v>
      </c>
      <c r="G91" s="57">
        <v>0</v>
      </c>
      <c r="H91" s="58">
        <f t="shared" si="14"/>
        <v>347</v>
      </c>
      <c r="I91" s="57">
        <v>10</v>
      </c>
      <c r="J91" s="57">
        <v>0</v>
      </c>
      <c r="K91" s="58">
        <f t="shared" si="15"/>
        <v>10</v>
      </c>
      <c r="L91" s="57">
        <v>8</v>
      </c>
      <c r="M91" s="57">
        <v>0</v>
      </c>
      <c r="N91" s="58">
        <f t="shared" si="16"/>
        <v>8</v>
      </c>
      <c r="O91" s="112">
        <f t="shared" si="17"/>
        <v>15973</v>
      </c>
      <c r="P91" s="112">
        <f t="shared" si="18"/>
        <v>95</v>
      </c>
      <c r="Q91" s="58">
        <f t="shared" si="19"/>
        <v>16068</v>
      </c>
      <c r="R91" s="112">
        <f t="shared" si="20"/>
        <v>355</v>
      </c>
      <c r="S91" s="112">
        <f t="shared" si="21"/>
        <v>0</v>
      </c>
      <c r="T91" s="58">
        <f t="shared" si="22"/>
        <v>355</v>
      </c>
    </row>
    <row r="92" spans="1:20" s="39" customFormat="1" ht="13.5" customHeight="1">
      <c r="A92" s="110">
        <f t="shared" si="12"/>
        <v>79</v>
      </c>
      <c r="B92" s="433" t="s">
        <v>756</v>
      </c>
      <c r="C92" s="57">
        <v>1225</v>
      </c>
      <c r="D92" s="57">
        <v>55</v>
      </c>
      <c r="E92" s="58">
        <f t="shared" si="13"/>
        <v>1280</v>
      </c>
      <c r="F92" s="57">
        <v>60</v>
      </c>
      <c r="G92" s="57">
        <v>0</v>
      </c>
      <c r="H92" s="58">
        <f t="shared" si="14"/>
        <v>60</v>
      </c>
      <c r="I92" s="57">
        <v>0</v>
      </c>
      <c r="J92" s="57">
        <v>0</v>
      </c>
      <c r="K92" s="58">
        <f t="shared" si="15"/>
        <v>0</v>
      </c>
      <c r="L92" s="57">
        <v>0</v>
      </c>
      <c r="M92" s="57">
        <v>0</v>
      </c>
      <c r="N92" s="58">
        <f t="shared" si="16"/>
        <v>0</v>
      </c>
      <c r="O92" s="112">
        <f t="shared" si="17"/>
        <v>1225</v>
      </c>
      <c r="P92" s="112">
        <f t="shared" si="18"/>
        <v>55</v>
      </c>
      <c r="Q92" s="58">
        <f t="shared" si="19"/>
        <v>1280</v>
      </c>
      <c r="R92" s="112">
        <f t="shared" si="20"/>
        <v>60</v>
      </c>
      <c r="S92" s="112">
        <f t="shared" si="21"/>
        <v>0</v>
      </c>
      <c r="T92" s="58">
        <f t="shared" si="22"/>
        <v>60</v>
      </c>
    </row>
    <row r="93" spans="1:20" s="39" customFormat="1" ht="13.5" customHeight="1">
      <c r="A93" s="110">
        <f t="shared" si="12"/>
        <v>80</v>
      </c>
      <c r="B93" s="433" t="s">
        <v>757</v>
      </c>
      <c r="C93" s="57">
        <v>5478</v>
      </c>
      <c r="D93" s="57">
        <v>136</v>
      </c>
      <c r="E93" s="58">
        <f t="shared" si="13"/>
        <v>5614</v>
      </c>
      <c r="F93" s="57">
        <v>219</v>
      </c>
      <c r="G93" s="57">
        <v>0</v>
      </c>
      <c r="H93" s="58">
        <f t="shared" si="14"/>
        <v>219</v>
      </c>
      <c r="I93" s="57">
        <v>0</v>
      </c>
      <c r="J93" s="57">
        <v>0</v>
      </c>
      <c r="K93" s="58">
        <f t="shared" si="15"/>
        <v>0</v>
      </c>
      <c r="L93" s="57">
        <v>0</v>
      </c>
      <c r="M93" s="57">
        <v>0</v>
      </c>
      <c r="N93" s="58">
        <f t="shared" si="16"/>
        <v>0</v>
      </c>
      <c r="O93" s="112">
        <f t="shared" si="17"/>
        <v>5478</v>
      </c>
      <c r="P93" s="112">
        <f t="shared" si="18"/>
        <v>136</v>
      </c>
      <c r="Q93" s="58">
        <f t="shared" si="19"/>
        <v>5614</v>
      </c>
      <c r="R93" s="112">
        <f t="shared" si="20"/>
        <v>219</v>
      </c>
      <c r="S93" s="112">
        <f t="shared" si="21"/>
        <v>0</v>
      </c>
      <c r="T93" s="58">
        <f t="shared" si="22"/>
        <v>219</v>
      </c>
    </row>
    <row r="94" spans="1:20" s="39" customFormat="1" ht="13.5" customHeight="1">
      <c r="A94" s="110">
        <f t="shared" si="12"/>
        <v>81</v>
      </c>
      <c r="B94" s="433" t="s">
        <v>758</v>
      </c>
      <c r="C94" s="57">
        <v>10898</v>
      </c>
      <c r="D94" s="57">
        <v>781</v>
      </c>
      <c r="E94" s="58">
        <f t="shared" si="13"/>
        <v>11679</v>
      </c>
      <c r="F94" s="57">
        <v>480</v>
      </c>
      <c r="G94" s="57">
        <v>17</v>
      </c>
      <c r="H94" s="58">
        <f t="shared" si="14"/>
        <v>497</v>
      </c>
      <c r="I94" s="57">
        <v>0</v>
      </c>
      <c r="J94" s="57">
        <v>0</v>
      </c>
      <c r="K94" s="58">
        <f t="shared" si="15"/>
        <v>0</v>
      </c>
      <c r="L94" s="57">
        <v>0</v>
      </c>
      <c r="M94" s="57">
        <v>0</v>
      </c>
      <c r="N94" s="58">
        <f t="shared" si="16"/>
        <v>0</v>
      </c>
      <c r="O94" s="112">
        <f t="shared" si="17"/>
        <v>10898</v>
      </c>
      <c r="P94" s="112">
        <f t="shared" si="18"/>
        <v>781</v>
      </c>
      <c r="Q94" s="58">
        <f t="shared" si="19"/>
        <v>11679</v>
      </c>
      <c r="R94" s="112">
        <f t="shared" si="20"/>
        <v>480</v>
      </c>
      <c r="S94" s="112">
        <f t="shared" si="21"/>
        <v>17</v>
      </c>
      <c r="T94" s="58">
        <f t="shared" si="22"/>
        <v>497</v>
      </c>
    </row>
    <row r="95" spans="1:20" s="489" customFormat="1" ht="24.95" customHeight="1">
      <c r="A95" s="655" t="s">
        <v>245</v>
      </c>
      <c r="B95" s="655"/>
      <c r="C95" s="120">
        <f t="shared" ref="C95:T95" si="23">SUM(C8:C94)</f>
        <v>1504217</v>
      </c>
      <c r="D95" s="120">
        <f t="shared" si="23"/>
        <v>93024</v>
      </c>
      <c r="E95" s="120">
        <f t="shared" si="23"/>
        <v>1597241</v>
      </c>
      <c r="F95" s="120">
        <f t="shared" si="23"/>
        <v>48190</v>
      </c>
      <c r="G95" s="120">
        <f t="shared" si="23"/>
        <v>1696</v>
      </c>
      <c r="H95" s="120">
        <f t="shared" si="23"/>
        <v>49886</v>
      </c>
      <c r="I95" s="120">
        <f t="shared" si="23"/>
        <v>2308</v>
      </c>
      <c r="J95" s="120">
        <f t="shared" si="23"/>
        <v>69</v>
      </c>
      <c r="K95" s="120">
        <f t="shared" si="23"/>
        <v>2377</v>
      </c>
      <c r="L95" s="120">
        <f t="shared" si="23"/>
        <v>722</v>
      </c>
      <c r="M95" s="120">
        <f t="shared" si="23"/>
        <v>24</v>
      </c>
      <c r="N95" s="120">
        <f t="shared" si="23"/>
        <v>746</v>
      </c>
      <c r="O95" s="120">
        <f t="shared" si="23"/>
        <v>1506525</v>
      </c>
      <c r="P95" s="120">
        <f t="shared" si="23"/>
        <v>93093</v>
      </c>
      <c r="Q95" s="120">
        <f t="shared" si="23"/>
        <v>1599618</v>
      </c>
      <c r="R95" s="120">
        <f t="shared" si="23"/>
        <v>48912</v>
      </c>
      <c r="S95" s="120">
        <f t="shared" si="23"/>
        <v>1720</v>
      </c>
      <c r="T95" s="120">
        <f t="shared" si="23"/>
        <v>50632</v>
      </c>
    </row>
    <row r="96" spans="1:20" s="113" customFormat="1" ht="11.25" customHeight="1">
      <c r="A96" s="654"/>
      <c r="B96" s="654"/>
      <c r="C96" s="654"/>
      <c r="D96" s="654"/>
      <c r="E96" s="654"/>
      <c r="F96" s="654"/>
      <c r="G96" s="654"/>
      <c r="H96" s="654"/>
      <c r="I96" s="654"/>
      <c r="J96" s="654"/>
      <c r="K96" s="654"/>
      <c r="L96" s="654"/>
      <c r="M96" s="654"/>
      <c r="N96" s="654"/>
      <c r="O96" s="654"/>
      <c r="P96" s="654"/>
      <c r="Q96" s="654"/>
      <c r="R96" s="654"/>
      <c r="S96" s="654"/>
      <c r="T96" s="654"/>
    </row>
    <row r="97" spans="1:20">
      <c r="A97" s="284"/>
      <c r="C97" s="121"/>
      <c r="D97" s="121"/>
      <c r="E97" s="121"/>
      <c r="F97" s="121"/>
      <c r="G97" s="121"/>
      <c r="H97" s="121"/>
      <c r="I97" s="121"/>
      <c r="J97" s="121"/>
      <c r="K97" s="121"/>
      <c r="L97" s="121"/>
      <c r="M97" s="121"/>
      <c r="N97" s="121"/>
      <c r="O97" s="121"/>
      <c r="P97" s="121"/>
      <c r="Q97" s="121"/>
      <c r="R97" s="121"/>
      <c r="S97" s="121"/>
      <c r="T97" s="121"/>
    </row>
    <row r="98" spans="1:20">
      <c r="A98" s="284"/>
      <c r="C98" s="121"/>
      <c r="D98" s="121"/>
      <c r="E98" s="121"/>
      <c r="F98" s="121"/>
      <c r="G98" s="121"/>
      <c r="H98" s="121"/>
      <c r="O98" s="281"/>
    </row>
    <row r="99" spans="1:20">
      <c r="A99" s="284"/>
      <c r="C99" s="122"/>
      <c r="D99" s="122"/>
      <c r="E99" s="122"/>
      <c r="F99" s="122"/>
      <c r="G99" s="122"/>
      <c r="H99" s="122"/>
    </row>
    <row r="100" spans="1:20">
      <c r="A100" s="284"/>
      <c r="C100" s="122"/>
      <c r="D100" s="122"/>
      <c r="E100" s="122"/>
      <c r="F100" s="122"/>
      <c r="G100" s="122"/>
      <c r="H100" s="122"/>
      <c r="I100" s="122"/>
      <c r="J100" s="122"/>
      <c r="K100" s="122"/>
      <c r="L100" s="122"/>
      <c r="M100" s="122"/>
      <c r="N100" s="122"/>
      <c r="O100" s="122"/>
      <c r="P100" s="122"/>
      <c r="Q100" s="122"/>
      <c r="R100" s="122"/>
      <c r="S100" s="122"/>
      <c r="T100" s="122"/>
    </row>
    <row r="101" spans="1:20">
      <c r="A101" s="284"/>
      <c r="C101" s="122"/>
      <c r="D101" s="122"/>
      <c r="E101" s="122"/>
      <c r="F101" s="122"/>
      <c r="G101" s="122"/>
      <c r="H101" s="122"/>
    </row>
    <row r="102" spans="1:20">
      <c r="A102" s="284"/>
      <c r="C102" s="122"/>
      <c r="D102" s="122"/>
      <c r="E102" s="122"/>
      <c r="F102" s="122"/>
      <c r="G102" s="122"/>
      <c r="H102" s="122"/>
    </row>
    <row r="103" spans="1:20">
      <c r="A103" s="284"/>
      <c r="C103" s="122"/>
      <c r="D103" s="122"/>
      <c r="E103" s="122"/>
      <c r="F103" s="122"/>
      <c r="G103" s="122"/>
      <c r="H103" s="122"/>
    </row>
    <row r="104" spans="1:20">
      <c r="A104" s="284"/>
      <c r="C104" s="122"/>
      <c r="D104" s="122"/>
      <c r="E104" s="122"/>
      <c r="F104" s="122"/>
      <c r="G104" s="122"/>
      <c r="H104" s="122"/>
    </row>
    <row r="105" spans="1:20">
      <c r="A105" s="284"/>
      <c r="C105" s="122"/>
      <c r="D105" s="122"/>
      <c r="E105" s="122"/>
      <c r="F105" s="122"/>
      <c r="G105" s="122"/>
      <c r="H105" s="122"/>
    </row>
    <row r="106" spans="1:20">
      <c r="A106" s="284"/>
      <c r="C106" s="122"/>
      <c r="D106" s="122"/>
      <c r="E106" s="122"/>
      <c r="F106" s="122"/>
      <c r="G106" s="122"/>
      <c r="H106" s="122"/>
    </row>
    <row r="107" spans="1:20">
      <c r="A107" s="284"/>
      <c r="C107" s="122"/>
      <c r="D107" s="122"/>
      <c r="E107" s="122"/>
      <c r="F107" s="122"/>
      <c r="G107" s="122"/>
      <c r="H107" s="122"/>
    </row>
    <row r="108" spans="1:20">
      <c r="A108" s="284"/>
      <c r="C108" s="122"/>
      <c r="D108" s="122"/>
      <c r="E108" s="122"/>
      <c r="F108" s="122"/>
      <c r="G108" s="122"/>
      <c r="H108" s="122"/>
    </row>
    <row r="109" spans="1:20">
      <c r="A109" s="284"/>
      <c r="C109" s="122"/>
      <c r="D109" s="122"/>
      <c r="E109" s="122"/>
      <c r="F109" s="122"/>
      <c r="G109" s="122"/>
      <c r="H109" s="122"/>
    </row>
    <row r="110" spans="1:20">
      <c r="A110" s="284"/>
      <c r="C110" s="122"/>
      <c r="D110" s="122"/>
      <c r="E110" s="122"/>
      <c r="F110" s="122"/>
      <c r="G110" s="122"/>
      <c r="H110" s="122"/>
    </row>
    <row r="111" spans="1:20">
      <c r="A111" s="284"/>
      <c r="C111" s="122"/>
      <c r="D111" s="122"/>
      <c r="E111" s="122"/>
      <c r="F111" s="122"/>
      <c r="G111" s="122"/>
      <c r="H111" s="122"/>
    </row>
    <row r="112" spans="1:20">
      <c r="A112" s="284"/>
      <c r="C112" s="122"/>
      <c r="D112" s="122"/>
      <c r="E112" s="122"/>
      <c r="F112" s="122"/>
      <c r="G112" s="122"/>
      <c r="H112" s="122"/>
    </row>
    <row r="113" spans="1:8">
      <c r="A113" s="284"/>
      <c r="C113" s="122"/>
      <c r="D113" s="122"/>
      <c r="E113" s="122"/>
      <c r="F113" s="122"/>
      <c r="G113" s="122"/>
      <c r="H113" s="122"/>
    </row>
    <row r="114" spans="1:8">
      <c r="A114" s="284"/>
      <c r="C114" s="122"/>
      <c r="D114" s="122"/>
      <c r="E114" s="122"/>
      <c r="F114" s="122"/>
      <c r="G114" s="122"/>
      <c r="H114" s="122"/>
    </row>
    <row r="115" spans="1:8">
      <c r="A115" s="284"/>
      <c r="C115" s="122"/>
      <c r="D115" s="122"/>
      <c r="E115" s="122"/>
      <c r="F115" s="122"/>
      <c r="G115" s="122"/>
      <c r="H115" s="122"/>
    </row>
    <row r="116" spans="1:8">
      <c r="A116" s="284"/>
      <c r="C116" s="122"/>
      <c r="D116" s="122"/>
      <c r="E116" s="122"/>
      <c r="F116" s="122"/>
      <c r="G116" s="122"/>
      <c r="H116" s="122"/>
    </row>
    <row r="117" spans="1:8">
      <c r="A117" s="284"/>
      <c r="C117" s="122"/>
      <c r="D117" s="122"/>
      <c r="E117" s="122"/>
      <c r="F117" s="122"/>
      <c r="G117" s="122"/>
      <c r="H117" s="122"/>
    </row>
    <row r="118" spans="1:8">
      <c r="A118" s="284"/>
      <c r="C118" s="122"/>
      <c r="D118" s="122"/>
      <c r="E118" s="122"/>
      <c r="F118" s="122"/>
      <c r="G118" s="122"/>
      <c r="H118" s="122"/>
    </row>
    <row r="119" spans="1:8">
      <c r="A119" s="284"/>
      <c r="C119" s="122"/>
      <c r="D119" s="122"/>
      <c r="E119" s="122"/>
      <c r="F119" s="122"/>
      <c r="G119" s="122"/>
      <c r="H119" s="122"/>
    </row>
    <row r="120" spans="1:8">
      <c r="A120" s="284"/>
      <c r="C120" s="122"/>
      <c r="D120" s="122"/>
      <c r="E120" s="122"/>
      <c r="F120" s="122"/>
      <c r="G120" s="122"/>
      <c r="H120" s="122"/>
    </row>
    <row r="121" spans="1:8">
      <c r="A121" s="284"/>
      <c r="C121" s="122"/>
      <c r="D121" s="122"/>
      <c r="E121" s="122"/>
      <c r="F121" s="122"/>
      <c r="G121" s="122"/>
      <c r="H121" s="122"/>
    </row>
    <row r="122" spans="1:8">
      <c r="A122" s="284"/>
      <c r="C122" s="122"/>
      <c r="D122" s="122"/>
      <c r="E122" s="122"/>
      <c r="F122" s="122"/>
      <c r="G122" s="122"/>
      <c r="H122" s="122"/>
    </row>
    <row r="123" spans="1:8">
      <c r="A123" s="284"/>
      <c r="C123" s="122"/>
      <c r="D123" s="122"/>
      <c r="E123" s="122"/>
      <c r="F123" s="122"/>
      <c r="G123" s="122"/>
      <c r="H123" s="122"/>
    </row>
    <row r="124" spans="1:8">
      <c r="A124" s="284"/>
      <c r="C124" s="122"/>
      <c r="D124" s="122"/>
      <c r="E124" s="122"/>
      <c r="F124" s="122"/>
      <c r="G124" s="122"/>
      <c r="H124" s="122"/>
    </row>
    <row r="125" spans="1:8">
      <c r="A125" s="284"/>
      <c r="C125" s="122"/>
      <c r="D125" s="122"/>
      <c r="E125" s="122"/>
      <c r="F125" s="122"/>
      <c r="G125" s="122"/>
      <c r="H125" s="122"/>
    </row>
    <row r="126" spans="1:8">
      <c r="A126" s="284"/>
      <c r="C126" s="122"/>
      <c r="D126" s="122"/>
      <c r="E126" s="122"/>
      <c r="F126" s="122"/>
      <c r="G126" s="122"/>
      <c r="H126" s="122"/>
    </row>
    <row r="127" spans="1:8">
      <c r="A127" s="284"/>
      <c r="C127" s="122"/>
      <c r="D127" s="122"/>
      <c r="E127" s="122"/>
      <c r="F127" s="122"/>
      <c r="G127" s="122"/>
      <c r="H127" s="122"/>
    </row>
    <row r="128" spans="1:8">
      <c r="A128" s="284"/>
      <c r="C128" s="122"/>
      <c r="D128" s="122"/>
      <c r="E128" s="122"/>
      <c r="F128" s="122"/>
      <c r="G128" s="122"/>
      <c r="H128" s="122"/>
    </row>
    <row r="129" spans="1:8">
      <c r="A129" s="284"/>
      <c r="C129" s="122"/>
      <c r="D129" s="122"/>
      <c r="E129" s="122"/>
      <c r="F129" s="122"/>
      <c r="G129" s="122"/>
      <c r="H129" s="122"/>
    </row>
    <row r="130" spans="1:8">
      <c r="A130" s="284"/>
      <c r="C130" s="122"/>
      <c r="D130" s="122"/>
      <c r="E130" s="122"/>
      <c r="F130" s="122"/>
      <c r="G130" s="122"/>
      <c r="H130" s="122"/>
    </row>
    <row r="131" spans="1:8">
      <c r="C131" s="122"/>
      <c r="D131" s="122"/>
      <c r="E131" s="122"/>
      <c r="F131" s="122"/>
      <c r="G131" s="122"/>
      <c r="H131" s="122"/>
    </row>
    <row r="132" spans="1:8">
      <c r="C132" s="122"/>
      <c r="D132" s="122"/>
      <c r="E132" s="122"/>
      <c r="F132" s="122"/>
      <c r="G132" s="122"/>
      <c r="H132" s="122"/>
    </row>
    <row r="133" spans="1:8">
      <c r="C133" s="122"/>
      <c r="D133" s="122"/>
      <c r="E133" s="122"/>
      <c r="F133" s="122"/>
      <c r="G133" s="122"/>
      <c r="H133" s="122"/>
    </row>
    <row r="134" spans="1:8">
      <c r="C134" s="122"/>
      <c r="D134" s="122"/>
      <c r="E134" s="122"/>
      <c r="F134" s="122"/>
      <c r="G134" s="122"/>
      <c r="H134" s="122"/>
    </row>
    <row r="135" spans="1:8">
      <c r="C135" s="122"/>
      <c r="D135" s="122"/>
      <c r="E135" s="122"/>
      <c r="F135" s="122"/>
      <c r="G135" s="122"/>
      <c r="H135" s="122"/>
    </row>
    <row r="136" spans="1:8">
      <c r="C136" s="122"/>
      <c r="D136" s="122"/>
      <c r="E136" s="122"/>
      <c r="F136" s="122"/>
      <c r="G136" s="122"/>
      <c r="H136" s="122"/>
    </row>
    <row r="137" spans="1:8">
      <c r="C137" s="122"/>
      <c r="D137" s="122"/>
      <c r="E137" s="122"/>
      <c r="F137" s="122"/>
      <c r="G137" s="122"/>
      <c r="H137" s="122"/>
    </row>
    <row r="138" spans="1:8">
      <c r="C138" s="122"/>
      <c r="D138" s="122"/>
      <c r="E138" s="122"/>
      <c r="F138" s="122"/>
      <c r="G138" s="122"/>
      <c r="H138" s="122"/>
    </row>
    <row r="139" spans="1:8">
      <c r="C139" s="122"/>
      <c r="D139" s="122"/>
      <c r="E139" s="122"/>
      <c r="F139" s="122"/>
      <c r="G139" s="122"/>
      <c r="H139" s="122"/>
    </row>
    <row r="140" spans="1:8">
      <c r="C140" s="122"/>
      <c r="D140" s="122"/>
      <c r="E140" s="122"/>
      <c r="F140" s="122"/>
      <c r="G140" s="122"/>
      <c r="H140" s="122"/>
    </row>
    <row r="141" spans="1:8">
      <c r="C141" s="122"/>
      <c r="D141" s="122"/>
      <c r="E141" s="122"/>
      <c r="F141" s="122"/>
      <c r="G141" s="122"/>
      <c r="H141" s="122"/>
    </row>
    <row r="142" spans="1:8">
      <c r="C142" s="122"/>
      <c r="D142" s="122"/>
      <c r="E142" s="122"/>
      <c r="F142" s="122"/>
      <c r="G142" s="122"/>
      <c r="H142" s="122"/>
    </row>
    <row r="143" spans="1:8">
      <c r="C143" s="122"/>
      <c r="D143" s="122"/>
      <c r="E143" s="122"/>
      <c r="F143" s="122"/>
      <c r="G143" s="122"/>
      <c r="H143" s="122"/>
    </row>
    <row r="144" spans="1:8">
      <c r="C144" s="122"/>
      <c r="D144" s="122"/>
      <c r="E144" s="122"/>
      <c r="F144" s="122"/>
      <c r="G144" s="122"/>
      <c r="H144" s="122"/>
    </row>
    <row r="145" spans="3:8">
      <c r="C145" s="122"/>
      <c r="D145" s="122"/>
      <c r="E145" s="122"/>
      <c r="F145" s="122"/>
      <c r="G145" s="122"/>
      <c r="H145" s="122"/>
    </row>
    <row r="146" spans="3:8">
      <c r="C146" s="122"/>
      <c r="D146" s="122"/>
      <c r="E146" s="122"/>
      <c r="F146" s="122"/>
      <c r="G146" s="122"/>
      <c r="H146" s="122"/>
    </row>
    <row r="147" spans="3:8">
      <c r="C147" s="122"/>
      <c r="D147" s="122"/>
      <c r="E147" s="122"/>
      <c r="F147" s="122"/>
      <c r="G147" s="122"/>
      <c r="H147" s="122"/>
    </row>
    <row r="148" spans="3:8">
      <c r="C148" s="122"/>
      <c r="D148" s="122"/>
      <c r="E148" s="122"/>
      <c r="F148" s="122"/>
      <c r="G148" s="122"/>
      <c r="H148" s="122"/>
    </row>
    <row r="149" spans="3:8">
      <c r="C149" s="122"/>
      <c r="D149" s="122"/>
      <c r="E149" s="122"/>
      <c r="F149" s="122"/>
      <c r="G149" s="122"/>
      <c r="H149" s="122"/>
    </row>
    <row r="150" spans="3:8">
      <c r="C150" s="122"/>
      <c r="D150" s="122"/>
      <c r="E150" s="122"/>
      <c r="F150" s="122"/>
      <c r="G150" s="122"/>
      <c r="H150" s="122"/>
    </row>
    <row r="151" spans="3:8">
      <c r="C151" s="122"/>
      <c r="D151" s="122"/>
      <c r="E151" s="122"/>
      <c r="F151" s="122"/>
      <c r="G151" s="122"/>
      <c r="H151" s="122"/>
    </row>
    <row r="152" spans="3:8">
      <c r="C152" s="122"/>
      <c r="D152" s="122"/>
      <c r="E152" s="122"/>
      <c r="F152" s="122"/>
      <c r="G152" s="122"/>
      <c r="H152" s="122"/>
    </row>
    <row r="153" spans="3:8">
      <c r="C153" s="122"/>
      <c r="D153" s="122"/>
      <c r="E153" s="122"/>
      <c r="F153" s="122"/>
      <c r="G153" s="122"/>
      <c r="H153" s="122"/>
    </row>
    <row r="154" spans="3:8">
      <c r="C154" s="122"/>
      <c r="D154" s="122"/>
      <c r="E154" s="122"/>
      <c r="F154" s="122"/>
      <c r="G154" s="122"/>
      <c r="H154" s="122"/>
    </row>
    <row r="155" spans="3:8">
      <c r="C155" s="122"/>
      <c r="D155" s="122"/>
      <c r="E155" s="122"/>
      <c r="F155" s="122"/>
      <c r="G155" s="122"/>
      <c r="H155" s="122"/>
    </row>
    <row r="156" spans="3:8">
      <c r="C156" s="122"/>
      <c r="D156" s="122"/>
      <c r="E156" s="122"/>
      <c r="F156" s="122"/>
      <c r="G156" s="122"/>
      <c r="H156" s="122"/>
    </row>
    <row r="157" spans="3:8">
      <c r="C157" s="122"/>
      <c r="D157" s="122"/>
      <c r="E157" s="122"/>
      <c r="F157" s="122"/>
      <c r="G157" s="122"/>
      <c r="H157" s="122"/>
    </row>
    <row r="158" spans="3:8">
      <c r="C158" s="122"/>
      <c r="D158" s="122"/>
      <c r="E158" s="122"/>
      <c r="F158" s="122"/>
      <c r="G158" s="122"/>
      <c r="H158" s="122"/>
    </row>
    <row r="159" spans="3:8">
      <c r="C159" s="122"/>
      <c r="D159" s="122"/>
      <c r="E159" s="122"/>
      <c r="F159" s="122"/>
      <c r="G159" s="122"/>
      <c r="H159" s="122"/>
    </row>
    <row r="160" spans="3:8">
      <c r="C160" s="122"/>
      <c r="D160" s="122"/>
      <c r="E160" s="122"/>
      <c r="F160" s="122"/>
      <c r="G160" s="122"/>
      <c r="H160" s="122"/>
    </row>
    <row r="161" spans="3:8">
      <c r="C161" s="122"/>
      <c r="D161" s="122"/>
      <c r="E161" s="122"/>
      <c r="F161" s="122"/>
      <c r="G161" s="122"/>
      <c r="H161" s="122"/>
    </row>
    <row r="162" spans="3:8">
      <c r="C162" s="122"/>
      <c r="D162" s="122"/>
      <c r="E162" s="122"/>
      <c r="F162" s="122"/>
      <c r="G162" s="122"/>
      <c r="H162" s="122"/>
    </row>
    <row r="163" spans="3:8">
      <c r="C163" s="122"/>
      <c r="D163" s="122"/>
      <c r="E163" s="122"/>
      <c r="F163" s="122"/>
      <c r="G163" s="122"/>
      <c r="H163" s="122"/>
    </row>
    <row r="164" spans="3:8">
      <c r="C164" s="122"/>
      <c r="D164" s="122"/>
      <c r="E164" s="122"/>
      <c r="F164" s="122"/>
      <c r="G164" s="122"/>
      <c r="H164" s="122"/>
    </row>
    <row r="165" spans="3:8">
      <c r="C165" s="122"/>
      <c r="D165" s="122"/>
      <c r="E165" s="122"/>
      <c r="F165" s="122"/>
      <c r="G165" s="122"/>
      <c r="H165" s="122"/>
    </row>
    <row r="166" spans="3:8">
      <c r="C166" s="122"/>
      <c r="D166" s="122"/>
      <c r="E166" s="122"/>
      <c r="F166" s="122"/>
      <c r="G166" s="122"/>
      <c r="H166" s="122"/>
    </row>
    <row r="167" spans="3:8">
      <c r="C167" s="122"/>
      <c r="D167" s="122"/>
      <c r="E167" s="122"/>
      <c r="F167" s="122"/>
      <c r="G167" s="122"/>
      <c r="H167" s="122"/>
    </row>
    <row r="168" spans="3:8">
      <c r="C168" s="122"/>
      <c r="D168" s="122"/>
      <c r="E168" s="122"/>
      <c r="F168" s="122"/>
      <c r="G168" s="122"/>
      <c r="H168" s="122"/>
    </row>
    <row r="169" spans="3:8">
      <c r="C169" s="122"/>
      <c r="D169" s="122"/>
      <c r="E169" s="122"/>
      <c r="F169" s="122"/>
      <c r="G169" s="122"/>
      <c r="H169" s="122"/>
    </row>
    <row r="170" spans="3:8">
      <c r="C170" s="122"/>
      <c r="D170" s="122"/>
      <c r="E170" s="122"/>
      <c r="F170" s="122"/>
      <c r="G170" s="122"/>
      <c r="H170" s="122"/>
    </row>
    <row r="171" spans="3:8">
      <c r="C171" s="122"/>
      <c r="D171" s="122"/>
      <c r="E171" s="122"/>
      <c r="F171" s="122"/>
      <c r="G171" s="122"/>
      <c r="H171" s="122"/>
    </row>
    <row r="172" spans="3:8">
      <c r="C172" s="122"/>
      <c r="D172" s="122"/>
      <c r="E172" s="122"/>
      <c r="F172" s="122"/>
      <c r="G172" s="122"/>
      <c r="H172" s="122"/>
    </row>
    <row r="173" spans="3:8">
      <c r="C173" s="122"/>
      <c r="D173" s="122"/>
      <c r="E173" s="122"/>
      <c r="F173" s="122"/>
      <c r="G173" s="122"/>
      <c r="H173" s="122"/>
    </row>
    <row r="174" spans="3:8">
      <c r="C174" s="122"/>
      <c r="D174" s="122"/>
      <c r="E174" s="122"/>
      <c r="F174" s="122"/>
      <c r="G174" s="122"/>
      <c r="H174" s="122"/>
    </row>
    <row r="175" spans="3:8">
      <c r="C175" s="122"/>
      <c r="D175" s="122"/>
      <c r="E175" s="122"/>
      <c r="F175" s="122"/>
      <c r="G175" s="122"/>
      <c r="H175" s="122"/>
    </row>
    <row r="176" spans="3:8">
      <c r="C176" s="122"/>
      <c r="D176" s="122"/>
      <c r="E176" s="122"/>
      <c r="F176" s="122"/>
      <c r="G176" s="122"/>
      <c r="H176" s="122"/>
    </row>
    <row r="177" spans="3:8">
      <c r="C177" s="122"/>
      <c r="D177" s="122"/>
      <c r="E177" s="122"/>
      <c r="F177" s="122"/>
      <c r="G177" s="122"/>
      <c r="H177" s="122"/>
    </row>
    <row r="178" spans="3:8">
      <c r="C178" s="122"/>
      <c r="D178" s="122"/>
      <c r="E178" s="122"/>
      <c r="F178" s="122"/>
      <c r="G178" s="122"/>
      <c r="H178" s="122"/>
    </row>
    <row r="179" spans="3:8">
      <c r="C179" s="122"/>
      <c r="D179" s="122"/>
      <c r="E179" s="122"/>
      <c r="F179" s="122"/>
      <c r="G179" s="122"/>
      <c r="H179" s="122"/>
    </row>
  </sheetData>
  <mergeCells count="28">
    <mergeCell ref="A96:T96"/>
    <mergeCell ref="A4:A7"/>
    <mergeCell ref="B4:B7"/>
    <mergeCell ref="S49:T49"/>
    <mergeCell ref="A50:A53"/>
    <mergeCell ref="I51:K52"/>
    <mergeCell ref="O51:Q52"/>
    <mergeCell ref="I5:K6"/>
    <mergeCell ref="O5:Q6"/>
    <mergeCell ref="C5:E6"/>
    <mergeCell ref="C51:E52"/>
    <mergeCell ref="F5:H6"/>
    <mergeCell ref="F51:H52"/>
    <mergeCell ref="A95:B95"/>
    <mergeCell ref="L51:N52"/>
    <mergeCell ref="R51:T52"/>
    <mergeCell ref="A1:T1"/>
    <mergeCell ref="O4:T4"/>
    <mergeCell ref="A2:T2"/>
    <mergeCell ref="S3:T3"/>
    <mergeCell ref="O50:T50"/>
    <mergeCell ref="R5:T6"/>
    <mergeCell ref="L5:N6"/>
    <mergeCell ref="C4:H4"/>
    <mergeCell ref="I4:N4"/>
    <mergeCell ref="B50:B53"/>
    <mergeCell ref="C50:H50"/>
    <mergeCell ref="I50:N50"/>
  </mergeCells>
  <phoneticPr fontId="11" type="noConversion"/>
  <printOptions horizontalCentered="1" verticalCentered="1" gridLinesSet="0"/>
  <pageMargins left="0" right="0" top="0" bottom="0" header="0" footer="0"/>
  <pageSetup paperSize="9" scale="80" orientation="landscape" r:id="rId1"/>
  <headerFooter alignWithMargins="0"/>
  <ignoredErrors>
    <ignoredError sqref="A8:A16" numberStoredAsText="1"/>
  </ignoredErrors>
</worksheet>
</file>

<file path=xl/worksheets/sheet7.xml><?xml version="1.0" encoding="utf-8"?>
<worksheet xmlns="http://schemas.openxmlformats.org/spreadsheetml/2006/main" xmlns:r="http://schemas.openxmlformats.org/officeDocument/2006/relationships">
  <dimension ref="A1:AB90"/>
  <sheetViews>
    <sheetView showGridLines="0" workbookViewId="0">
      <selection activeCell="W32" sqref="W32"/>
    </sheetView>
  </sheetViews>
  <sheetFormatPr defaultRowHeight="12.75"/>
  <cols>
    <col min="1" max="1" width="20.7109375" style="351" customWidth="1"/>
    <col min="2" max="7" width="13.28515625" style="351" customWidth="1"/>
    <col min="8" max="8" width="7" style="396" customWidth="1"/>
    <col min="9" max="9" width="2.5703125" style="396" hidden="1" customWidth="1"/>
    <col min="10" max="11" width="3" style="349" hidden="1" customWidth="1"/>
    <col min="12" max="12" width="4.140625" style="349" hidden="1" customWidth="1"/>
    <col min="13" max="13" width="9.42578125" style="350" hidden="1" customWidth="1"/>
    <col min="14" max="14" width="7.42578125" style="350" hidden="1" customWidth="1"/>
    <col min="15" max="15" width="9.42578125" style="350" hidden="1" customWidth="1"/>
    <col min="16" max="18" width="8.28515625" style="350" hidden="1" customWidth="1"/>
    <col min="19" max="19" width="3" style="350" hidden="1" customWidth="1"/>
    <col min="20" max="20" width="12.85546875" style="350" hidden="1" customWidth="1"/>
    <col min="21" max="23" width="9.140625" style="350" customWidth="1"/>
    <col min="24" max="28" width="9.140625" style="351" customWidth="1"/>
    <col min="29" max="16384" width="9.140625" style="351"/>
  </cols>
  <sheetData>
    <row r="1" spans="1:23" ht="35.1" customHeight="1">
      <c r="A1" s="656" t="s">
        <v>1155</v>
      </c>
      <c r="B1" s="657"/>
      <c r="C1" s="657"/>
      <c r="D1" s="657"/>
      <c r="E1" s="657"/>
      <c r="F1" s="657"/>
      <c r="G1" s="657"/>
      <c r="H1" s="348"/>
      <c r="I1" s="348"/>
    </row>
    <row r="2" spans="1:23" ht="35.1" customHeight="1">
      <c r="A2" s="658" t="s">
        <v>1066</v>
      </c>
      <c r="B2" s="658"/>
      <c r="C2" s="658"/>
      <c r="D2" s="658"/>
      <c r="E2" s="658"/>
      <c r="F2" s="658"/>
      <c r="G2" s="658"/>
      <c r="H2" s="352"/>
      <c r="I2" s="352"/>
    </row>
    <row r="3" spans="1:23" s="357" customFormat="1" ht="20.100000000000001" customHeight="1">
      <c r="A3" s="659" t="s">
        <v>243</v>
      </c>
      <c r="B3" s="411">
        <v>2011</v>
      </c>
      <c r="C3" s="412"/>
      <c r="D3" s="413"/>
      <c r="E3" s="412">
        <f>+B3+1</f>
        <v>2012</v>
      </c>
      <c r="F3" s="412"/>
      <c r="G3" s="412"/>
      <c r="H3" s="354"/>
      <c r="I3" s="354"/>
      <c r="J3" s="355"/>
      <c r="K3" s="355"/>
      <c r="L3" s="355"/>
      <c r="M3" s="356"/>
      <c r="N3" s="356"/>
      <c r="O3" s="356"/>
      <c r="P3" s="356"/>
      <c r="Q3" s="356"/>
      <c r="R3" s="356"/>
      <c r="S3" s="356"/>
      <c r="T3" s="356"/>
      <c r="U3" s="356"/>
      <c r="V3" s="356"/>
      <c r="W3" s="356"/>
    </row>
    <row r="4" spans="1:23" s="357" customFormat="1" ht="20.100000000000001" customHeight="1">
      <c r="A4" s="660"/>
      <c r="B4" s="358" t="s">
        <v>34</v>
      </c>
      <c r="C4" s="359" t="s">
        <v>33</v>
      </c>
      <c r="D4" s="358" t="s">
        <v>35</v>
      </c>
      <c r="E4" s="358" t="s">
        <v>34</v>
      </c>
      <c r="F4" s="359" t="s">
        <v>33</v>
      </c>
      <c r="G4" s="360" t="s">
        <v>35</v>
      </c>
      <c r="H4" s="361"/>
      <c r="I4" s="361"/>
      <c r="J4" s="355"/>
      <c r="K4" s="355"/>
      <c r="L4" s="355"/>
      <c r="M4" s="662">
        <f>+B3</f>
        <v>2011</v>
      </c>
      <c r="N4" s="663"/>
      <c r="O4" s="664"/>
      <c r="P4" s="662">
        <f>+E3</f>
        <v>2012</v>
      </c>
      <c r="Q4" s="663"/>
      <c r="R4" s="664"/>
      <c r="S4" s="356"/>
      <c r="T4" s="356"/>
      <c r="U4" s="356"/>
      <c r="V4" s="356"/>
      <c r="W4" s="356"/>
    </row>
    <row r="5" spans="1:23" s="357" customFormat="1" ht="20.100000000000001" customHeight="1">
      <c r="A5" s="661"/>
      <c r="B5" s="408" t="s">
        <v>562</v>
      </c>
      <c r="C5" s="409" t="s">
        <v>561</v>
      </c>
      <c r="D5" s="408" t="s">
        <v>560</v>
      </c>
      <c r="E5" s="408" t="s">
        <v>562</v>
      </c>
      <c r="F5" s="409" t="s">
        <v>561</v>
      </c>
      <c r="G5" s="410" t="s">
        <v>560</v>
      </c>
      <c r="H5" s="362"/>
      <c r="I5" s="362"/>
      <c r="J5" s="363"/>
      <c r="K5" s="355"/>
      <c r="L5" s="355"/>
      <c r="M5" s="364" t="s">
        <v>20</v>
      </c>
      <c r="N5" s="365" t="s">
        <v>19</v>
      </c>
      <c r="O5" s="364" t="s">
        <v>21</v>
      </c>
      <c r="P5" s="364" t="s">
        <v>20</v>
      </c>
      <c r="Q5" s="365" t="s">
        <v>19</v>
      </c>
      <c r="R5" s="364" t="s">
        <v>21</v>
      </c>
      <c r="S5" s="356"/>
      <c r="T5" s="356"/>
      <c r="U5" s="356"/>
      <c r="V5" s="356"/>
      <c r="W5" s="356"/>
    </row>
    <row r="6" spans="1:23" s="357" customFormat="1" ht="21.95" customHeight="1">
      <c r="A6" s="544">
        <v>-14</v>
      </c>
      <c r="B6" s="490">
        <v>7</v>
      </c>
      <c r="C6" s="490">
        <v>1</v>
      </c>
      <c r="D6" s="491">
        <f>B6+C6</f>
        <v>8</v>
      </c>
      <c r="E6" s="490">
        <v>9</v>
      </c>
      <c r="F6" s="490">
        <v>0</v>
      </c>
      <c r="G6" s="491">
        <f>+F6+E6</f>
        <v>9</v>
      </c>
      <c r="H6" s="366"/>
      <c r="I6" s="366"/>
      <c r="J6" s="367">
        <v>14</v>
      </c>
      <c r="K6" s="367"/>
      <c r="L6" s="368">
        <f>+J6</f>
        <v>14</v>
      </c>
      <c r="M6" s="356">
        <f t="shared" ref="M6:M17" si="0">+L6*B6</f>
        <v>98</v>
      </c>
      <c r="N6" s="356">
        <f t="shared" ref="N6:N17" si="1">+L6*C6</f>
        <v>14</v>
      </c>
      <c r="O6" s="356">
        <f t="shared" ref="O6:O17" si="2">+L6*D6</f>
        <v>112</v>
      </c>
      <c r="P6" s="356">
        <f>+E6*S6</f>
        <v>126</v>
      </c>
      <c r="Q6" s="356">
        <f t="shared" ref="Q6:Q17" si="3">+F6*S6</f>
        <v>0</v>
      </c>
      <c r="R6" s="356">
        <f t="shared" ref="R6:R17" si="4">+G6*S6</f>
        <v>126</v>
      </c>
      <c r="S6" s="356">
        <v>14</v>
      </c>
      <c r="T6" s="356"/>
      <c r="U6" s="356"/>
      <c r="V6" s="356"/>
      <c r="W6" s="356"/>
    </row>
    <row r="7" spans="1:23" s="357" customFormat="1" ht="21.95" customHeight="1">
      <c r="A7" s="369" t="s">
        <v>29</v>
      </c>
      <c r="B7" s="490">
        <v>312</v>
      </c>
      <c r="C7" s="490">
        <v>29</v>
      </c>
      <c r="D7" s="491">
        <f t="shared" ref="D7:D17" si="5">B7+C7</f>
        <v>341</v>
      </c>
      <c r="E7" s="490">
        <v>436</v>
      </c>
      <c r="F7" s="490">
        <v>63</v>
      </c>
      <c r="G7" s="491">
        <f t="shared" ref="G7:G17" si="6">+F7+E7</f>
        <v>499</v>
      </c>
      <c r="H7" s="366"/>
      <c r="I7" s="366"/>
      <c r="J7" s="367">
        <v>15</v>
      </c>
      <c r="K7" s="367">
        <v>17</v>
      </c>
      <c r="L7" s="368">
        <f>+(J7+K7)/2</f>
        <v>16</v>
      </c>
      <c r="M7" s="356">
        <f t="shared" si="0"/>
        <v>4992</v>
      </c>
      <c r="N7" s="356">
        <f t="shared" si="1"/>
        <v>464</v>
      </c>
      <c r="O7" s="356">
        <f t="shared" si="2"/>
        <v>5456</v>
      </c>
      <c r="P7" s="356">
        <f t="shared" ref="P7:P17" si="7">+E7*S7</f>
        <v>6976</v>
      </c>
      <c r="Q7" s="356">
        <f t="shared" si="3"/>
        <v>1008</v>
      </c>
      <c r="R7" s="356">
        <f t="shared" si="4"/>
        <v>7984</v>
      </c>
      <c r="S7" s="356">
        <v>16</v>
      </c>
      <c r="T7" s="356"/>
      <c r="U7" s="356"/>
      <c r="V7" s="356"/>
      <c r="W7" s="356"/>
    </row>
    <row r="8" spans="1:23" s="357" customFormat="1" ht="21.95" customHeight="1">
      <c r="A8" s="370" t="s">
        <v>30</v>
      </c>
      <c r="B8" s="490">
        <v>9852</v>
      </c>
      <c r="C8" s="490">
        <v>958</v>
      </c>
      <c r="D8" s="491">
        <f t="shared" si="5"/>
        <v>10810</v>
      </c>
      <c r="E8" s="490">
        <v>10815</v>
      </c>
      <c r="F8" s="490">
        <v>1228</v>
      </c>
      <c r="G8" s="491">
        <f t="shared" si="6"/>
        <v>12043</v>
      </c>
      <c r="H8" s="366"/>
      <c r="I8" s="366"/>
      <c r="J8" s="367">
        <v>18</v>
      </c>
      <c r="K8" s="367">
        <v>24</v>
      </c>
      <c r="L8" s="368">
        <f t="shared" ref="L8:L16" si="8">+(J8+K8)/2</f>
        <v>21</v>
      </c>
      <c r="M8" s="356">
        <f t="shared" si="0"/>
        <v>206892</v>
      </c>
      <c r="N8" s="356">
        <f t="shared" si="1"/>
        <v>20118</v>
      </c>
      <c r="O8" s="356">
        <f t="shared" si="2"/>
        <v>227010</v>
      </c>
      <c r="P8" s="356">
        <f t="shared" si="7"/>
        <v>227115</v>
      </c>
      <c r="Q8" s="356">
        <f t="shared" si="3"/>
        <v>25788</v>
      </c>
      <c r="R8" s="356">
        <f t="shared" si="4"/>
        <v>252903</v>
      </c>
      <c r="S8" s="356">
        <v>21</v>
      </c>
      <c r="T8" s="356"/>
      <c r="U8" s="356"/>
      <c r="V8" s="356"/>
      <c r="W8" s="356"/>
    </row>
    <row r="9" spans="1:23" s="357" customFormat="1" ht="21.95" customHeight="1">
      <c r="A9" s="369" t="s">
        <v>563</v>
      </c>
      <c r="B9" s="490">
        <v>15100</v>
      </c>
      <c r="C9" s="490">
        <v>777</v>
      </c>
      <c r="D9" s="491">
        <f t="shared" si="5"/>
        <v>15877</v>
      </c>
      <c r="E9" s="490">
        <v>15096</v>
      </c>
      <c r="F9" s="490">
        <v>1089</v>
      </c>
      <c r="G9" s="491">
        <f t="shared" si="6"/>
        <v>16185</v>
      </c>
      <c r="H9" s="366"/>
      <c r="I9" s="366"/>
      <c r="J9" s="367">
        <v>25</v>
      </c>
      <c r="K9" s="367">
        <v>29</v>
      </c>
      <c r="L9" s="368">
        <f t="shared" si="8"/>
        <v>27</v>
      </c>
      <c r="M9" s="356">
        <f t="shared" si="0"/>
        <v>407700</v>
      </c>
      <c r="N9" s="356">
        <f t="shared" si="1"/>
        <v>20979</v>
      </c>
      <c r="O9" s="356">
        <f t="shared" si="2"/>
        <v>428679</v>
      </c>
      <c r="P9" s="356">
        <f t="shared" si="7"/>
        <v>407592</v>
      </c>
      <c r="Q9" s="356">
        <f t="shared" si="3"/>
        <v>29403</v>
      </c>
      <c r="R9" s="356">
        <f t="shared" si="4"/>
        <v>436995</v>
      </c>
      <c r="S9" s="356">
        <v>27</v>
      </c>
      <c r="T9" s="356"/>
      <c r="U9" s="356"/>
      <c r="V9" s="356"/>
      <c r="W9" s="356"/>
    </row>
    <row r="10" spans="1:23" s="357" customFormat="1" ht="21.95" customHeight="1">
      <c r="A10" s="369" t="s">
        <v>564</v>
      </c>
      <c r="B10" s="490">
        <v>14382</v>
      </c>
      <c r="C10" s="490">
        <v>818</v>
      </c>
      <c r="D10" s="491">
        <f t="shared" si="5"/>
        <v>15200</v>
      </c>
      <c r="E10" s="490">
        <v>15197</v>
      </c>
      <c r="F10" s="490">
        <v>1111</v>
      </c>
      <c r="G10" s="491">
        <f t="shared" si="6"/>
        <v>16308</v>
      </c>
      <c r="H10" s="366"/>
      <c r="I10" s="366"/>
      <c r="J10" s="367">
        <v>30</v>
      </c>
      <c r="K10" s="367">
        <v>34</v>
      </c>
      <c r="L10" s="368">
        <f t="shared" si="8"/>
        <v>32</v>
      </c>
      <c r="M10" s="356">
        <f t="shared" si="0"/>
        <v>460224</v>
      </c>
      <c r="N10" s="356">
        <f t="shared" si="1"/>
        <v>26176</v>
      </c>
      <c r="O10" s="356">
        <f t="shared" si="2"/>
        <v>486400</v>
      </c>
      <c r="P10" s="356">
        <f t="shared" si="7"/>
        <v>486304</v>
      </c>
      <c r="Q10" s="356">
        <f t="shared" si="3"/>
        <v>35552</v>
      </c>
      <c r="R10" s="356">
        <f t="shared" si="4"/>
        <v>521856</v>
      </c>
      <c r="S10" s="356">
        <v>32</v>
      </c>
      <c r="T10" s="356"/>
      <c r="U10" s="356"/>
      <c r="V10" s="356"/>
      <c r="W10" s="356"/>
    </row>
    <row r="11" spans="1:23" s="357" customFormat="1" ht="21.95" customHeight="1">
      <c r="A11" s="369" t="s">
        <v>565</v>
      </c>
      <c r="B11" s="490">
        <v>10731</v>
      </c>
      <c r="C11" s="490">
        <v>709</v>
      </c>
      <c r="D11" s="491">
        <f t="shared" si="5"/>
        <v>11440</v>
      </c>
      <c r="E11" s="490">
        <v>11251</v>
      </c>
      <c r="F11" s="490">
        <v>1000</v>
      </c>
      <c r="G11" s="491">
        <f t="shared" si="6"/>
        <v>12251</v>
      </c>
      <c r="H11" s="366"/>
      <c r="I11" s="366"/>
      <c r="J11" s="367">
        <v>35</v>
      </c>
      <c r="K11" s="367">
        <v>39</v>
      </c>
      <c r="L11" s="368">
        <f t="shared" si="8"/>
        <v>37</v>
      </c>
      <c r="M11" s="356">
        <f t="shared" si="0"/>
        <v>397047</v>
      </c>
      <c r="N11" s="356">
        <f t="shared" si="1"/>
        <v>26233</v>
      </c>
      <c r="O11" s="356">
        <f t="shared" si="2"/>
        <v>423280</v>
      </c>
      <c r="P11" s="356">
        <f t="shared" si="7"/>
        <v>416287</v>
      </c>
      <c r="Q11" s="356">
        <f t="shared" si="3"/>
        <v>37000</v>
      </c>
      <c r="R11" s="356">
        <f t="shared" si="4"/>
        <v>453287</v>
      </c>
      <c r="S11" s="356">
        <v>37</v>
      </c>
      <c r="T11" s="356"/>
      <c r="U11" s="356"/>
      <c r="V11" s="356"/>
      <c r="W11" s="356"/>
    </row>
    <row r="12" spans="1:23" s="357" customFormat="1" ht="21.95" customHeight="1">
      <c r="A12" s="369" t="s">
        <v>566</v>
      </c>
      <c r="B12" s="490">
        <v>7714</v>
      </c>
      <c r="C12" s="490">
        <v>521</v>
      </c>
      <c r="D12" s="491">
        <f t="shared" si="5"/>
        <v>8235</v>
      </c>
      <c r="E12" s="490">
        <v>8220</v>
      </c>
      <c r="F12" s="490">
        <v>700</v>
      </c>
      <c r="G12" s="491">
        <f t="shared" si="6"/>
        <v>8920</v>
      </c>
      <c r="H12" s="366"/>
      <c r="I12" s="366"/>
      <c r="J12" s="367">
        <v>40</v>
      </c>
      <c r="K12" s="367">
        <v>44</v>
      </c>
      <c r="L12" s="368">
        <f t="shared" si="8"/>
        <v>42</v>
      </c>
      <c r="M12" s="356">
        <f t="shared" si="0"/>
        <v>323988</v>
      </c>
      <c r="N12" s="356">
        <f t="shared" si="1"/>
        <v>21882</v>
      </c>
      <c r="O12" s="356">
        <f t="shared" si="2"/>
        <v>345870</v>
      </c>
      <c r="P12" s="356">
        <f t="shared" si="7"/>
        <v>345240</v>
      </c>
      <c r="Q12" s="356">
        <f t="shared" si="3"/>
        <v>29400</v>
      </c>
      <c r="R12" s="356">
        <f t="shared" si="4"/>
        <v>374640</v>
      </c>
      <c r="S12" s="356">
        <v>42</v>
      </c>
      <c r="T12" s="356"/>
      <c r="U12" s="356"/>
      <c r="V12" s="356"/>
      <c r="W12" s="356"/>
    </row>
    <row r="13" spans="1:23" s="357" customFormat="1" ht="21.95" customHeight="1">
      <c r="A13" s="369" t="s">
        <v>567</v>
      </c>
      <c r="B13" s="490">
        <v>4895</v>
      </c>
      <c r="C13" s="490">
        <v>245</v>
      </c>
      <c r="D13" s="491">
        <f t="shared" si="5"/>
        <v>5140</v>
      </c>
      <c r="E13" s="490">
        <v>5453</v>
      </c>
      <c r="F13" s="490">
        <v>363</v>
      </c>
      <c r="G13" s="491">
        <f t="shared" si="6"/>
        <v>5816</v>
      </c>
      <c r="H13" s="366"/>
      <c r="I13" s="366"/>
      <c r="J13" s="367">
        <v>45</v>
      </c>
      <c r="K13" s="367">
        <v>49</v>
      </c>
      <c r="L13" s="368">
        <f t="shared" si="8"/>
        <v>47</v>
      </c>
      <c r="M13" s="356">
        <f t="shared" si="0"/>
        <v>230065</v>
      </c>
      <c r="N13" s="356">
        <f t="shared" si="1"/>
        <v>11515</v>
      </c>
      <c r="O13" s="356">
        <f t="shared" si="2"/>
        <v>241580</v>
      </c>
      <c r="P13" s="356">
        <f t="shared" si="7"/>
        <v>256291</v>
      </c>
      <c r="Q13" s="356">
        <f t="shared" si="3"/>
        <v>17061</v>
      </c>
      <c r="R13" s="356">
        <f t="shared" si="4"/>
        <v>273352</v>
      </c>
      <c r="S13" s="356">
        <v>47</v>
      </c>
      <c r="T13" s="356"/>
      <c r="U13" s="356"/>
      <c r="V13" s="356"/>
      <c r="W13" s="356"/>
    </row>
    <row r="14" spans="1:23" s="357" customFormat="1" ht="21.95" customHeight="1">
      <c r="A14" s="369" t="s">
        <v>568</v>
      </c>
      <c r="B14" s="490">
        <v>1410</v>
      </c>
      <c r="C14" s="490">
        <v>70</v>
      </c>
      <c r="D14" s="491">
        <f t="shared" si="5"/>
        <v>1480</v>
      </c>
      <c r="E14" s="490">
        <v>1776</v>
      </c>
      <c r="F14" s="490">
        <v>155</v>
      </c>
      <c r="G14" s="491">
        <f t="shared" si="6"/>
        <v>1931</v>
      </c>
      <c r="H14" s="366"/>
      <c r="I14" s="366"/>
      <c r="J14" s="367">
        <v>50</v>
      </c>
      <c r="K14" s="367">
        <v>54</v>
      </c>
      <c r="L14" s="368">
        <f t="shared" si="8"/>
        <v>52</v>
      </c>
      <c r="M14" s="356">
        <f t="shared" si="0"/>
        <v>73320</v>
      </c>
      <c r="N14" s="356">
        <f t="shared" si="1"/>
        <v>3640</v>
      </c>
      <c r="O14" s="356">
        <f t="shared" si="2"/>
        <v>76960</v>
      </c>
      <c r="P14" s="356">
        <f t="shared" si="7"/>
        <v>92352</v>
      </c>
      <c r="Q14" s="356">
        <f t="shared" si="3"/>
        <v>8060</v>
      </c>
      <c r="R14" s="356">
        <f t="shared" si="4"/>
        <v>100412</v>
      </c>
      <c r="S14" s="356">
        <v>52</v>
      </c>
      <c r="T14" s="356"/>
      <c r="U14" s="356"/>
      <c r="V14" s="356"/>
      <c r="W14" s="356"/>
    </row>
    <row r="15" spans="1:23" s="357" customFormat="1" ht="21.95" customHeight="1">
      <c r="A15" s="369" t="s">
        <v>569</v>
      </c>
      <c r="B15" s="490">
        <v>495</v>
      </c>
      <c r="C15" s="490">
        <v>25</v>
      </c>
      <c r="D15" s="491">
        <f t="shared" si="5"/>
        <v>520</v>
      </c>
      <c r="E15" s="490">
        <v>608</v>
      </c>
      <c r="F15" s="490">
        <v>43</v>
      </c>
      <c r="G15" s="491">
        <f t="shared" si="6"/>
        <v>651</v>
      </c>
      <c r="H15" s="366"/>
      <c r="I15" s="366"/>
      <c r="J15" s="367">
        <v>55</v>
      </c>
      <c r="K15" s="367">
        <v>59</v>
      </c>
      <c r="L15" s="368">
        <f t="shared" si="8"/>
        <v>57</v>
      </c>
      <c r="M15" s="356">
        <f t="shared" si="0"/>
        <v>28215</v>
      </c>
      <c r="N15" s="356">
        <f t="shared" si="1"/>
        <v>1425</v>
      </c>
      <c r="O15" s="356">
        <f t="shared" si="2"/>
        <v>29640</v>
      </c>
      <c r="P15" s="356">
        <f t="shared" si="7"/>
        <v>34656</v>
      </c>
      <c r="Q15" s="356">
        <f t="shared" si="3"/>
        <v>2451</v>
      </c>
      <c r="R15" s="356">
        <f t="shared" si="4"/>
        <v>37107</v>
      </c>
      <c r="S15" s="356">
        <v>57</v>
      </c>
      <c r="T15" s="356"/>
      <c r="U15" s="356"/>
      <c r="V15" s="356"/>
      <c r="W15" s="356"/>
    </row>
    <row r="16" spans="1:23" s="357" customFormat="1" ht="21.95" customHeight="1">
      <c r="A16" s="370" t="s">
        <v>31</v>
      </c>
      <c r="B16" s="490">
        <v>104</v>
      </c>
      <c r="C16" s="490">
        <v>3</v>
      </c>
      <c r="D16" s="491">
        <f t="shared" si="5"/>
        <v>107</v>
      </c>
      <c r="E16" s="490">
        <v>161</v>
      </c>
      <c r="F16" s="490">
        <v>13</v>
      </c>
      <c r="G16" s="491">
        <f t="shared" si="6"/>
        <v>174</v>
      </c>
      <c r="H16" s="366"/>
      <c r="I16" s="366"/>
      <c r="J16" s="367">
        <v>60</v>
      </c>
      <c r="K16" s="367">
        <v>64</v>
      </c>
      <c r="L16" s="368">
        <f t="shared" si="8"/>
        <v>62</v>
      </c>
      <c r="M16" s="356">
        <f t="shared" si="0"/>
        <v>6448</v>
      </c>
      <c r="N16" s="356">
        <f t="shared" si="1"/>
        <v>186</v>
      </c>
      <c r="O16" s="356">
        <f t="shared" si="2"/>
        <v>6634</v>
      </c>
      <c r="P16" s="356">
        <f t="shared" si="7"/>
        <v>9982</v>
      </c>
      <c r="Q16" s="356">
        <f t="shared" si="3"/>
        <v>806</v>
      </c>
      <c r="R16" s="356">
        <f t="shared" si="4"/>
        <v>10788</v>
      </c>
      <c r="S16" s="356">
        <v>62</v>
      </c>
      <c r="T16" s="356"/>
      <c r="U16" s="356"/>
      <c r="V16" s="356"/>
      <c r="W16" s="356"/>
    </row>
    <row r="17" spans="1:28" s="357" customFormat="1" ht="21.95" customHeight="1">
      <c r="A17" s="545" t="s">
        <v>32</v>
      </c>
      <c r="B17" s="490">
        <v>57</v>
      </c>
      <c r="C17" s="490">
        <v>12</v>
      </c>
      <c r="D17" s="491">
        <f t="shared" si="5"/>
        <v>69</v>
      </c>
      <c r="E17" s="490">
        <v>68</v>
      </c>
      <c r="F17" s="490">
        <v>16</v>
      </c>
      <c r="G17" s="491">
        <f t="shared" si="6"/>
        <v>84</v>
      </c>
      <c r="H17" s="366"/>
      <c r="I17" s="366"/>
      <c r="J17" s="367">
        <v>65</v>
      </c>
      <c r="K17" s="367"/>
      <c r="L17" s="368">
        <f>+J17</f>
        <v>65</v>
      </c>
      <c r="M17" s="356">
        <f t="shared" si="0"/>
        <v>3705</v>
      </c>
      <c r="N17" s="356">
        <f t="shared" si="1"/>
        <v>780</v>
      </c>
      <c r="O17" s="356">
        <f t="shared" si="2"/>
        <v>4485</v>
      </c>
      <c r="P17" s="356">
        <f t="shared" si="7"/>
        <v>4420</v>
      </c>
      <c r="Q17" s="356">
        <f t="shared" si="3"/>
        <v>1040</v>
      </c>
      <c r="R17" s="356">
        <f t="shared" si="4"/>
        <v>5460</v>
      </c>
      <c r="S17" s="356">
        <v>65</v>
      </c>
      <c r="T17" s="356"/>
      <c r="U17" s="356"/>
      <c r="V17" s="356"/>
      <c r="W17" s="356"/>
    </row>
    <row r="18" spans="1:28" s="357" customFormat="1" ht="30" customHeight="1">
      <c r="A18" s="546" t="s">
        <v>244</v>
      </c>
      <c r="B18" s="492">
        <f t="shared" ref="B18:G18" si="9">SUM(B6:B17)</f>
        <v>65059</v>
      </c>
      <c r="C18" s="492">
        <f t="shared" si="9"/>
        <v>4168</v>
      </c>
      <c r="D18" s="492">
        <f t="shared" si="9"/>
        <v>69227</v>
      </c>
      <c r="E18" s="492">
        <f t="shared" si="9"/>
        <v>69090</v>
      </c>
      <c r="F18" s="492">
        <f t="shared" si="9"/>
        <v>5781</v>
      </c>
      <c r="G18" s="492">
        <f t="shared" si="9"/>
        <v>74871</v>
      </c>
      <c r="H18" s="366"/>
      <c r="I18" s="366"/>
      <c r="J18" s="367"/>
      <c r="K18" s="367"/>
      <c r="L18" s="371"/>
      <c r="M18" s="372">
        <f t="shared" ref="M18:R18" si="10">SUM(M6:M17)</f>
        <v>2142694</v>
      </c>
      <c r="N18" s="372">
        <f t="shared" si="10"/>
        <v>133412</v>
      </c>
      <c r="O18" s="372">
        <f t="shared" si="10"/>
        <v>2276106</v>
      </c>
      <c r="P18" s="373">
        <f t="shared" si="10"/>
        <v>2287341</v>
      </c>
      <c r="Q18" s="373">
        <f t="shared" si="10"/>
        <v>187569</v>
      </c>
      <c r="R18" s="373">
        <f t="shared" si="10"/>
        <v>2474910</v>
      </c>
      <c r="S18" s="373"/>
      <c r="T18" s="373"/>
      <c r="U18" s="373"/>
      <c r="V18" s="373"/>
      <c r="W18" s="373"/>
      <c r="X18" s="374"/>
      <c r="Y18" s="374"/>
      <c r="Z18" s="374"/>
      <c r="AA18" s="374"/>
      <c r="AB18" s="374"/>
    </row>
    <row r="19" spans="1:28" s="357" customFormat="1" ht="30.75" customHeight="1">
      <c r="A19" s="547" t="s">
        <v>1067</v>
      </c>
      <c r="B19" s="492">
        <f>+(B6*14+B7*16+B8*21+B9*27+B10*32+B11*37+B12*42+B13*47+B14*52+B15*57+B16*62+B17*67)/B18</f>
        <v>32.93638082356015</v>
      </c>
      <c r="C19" s="492">
        <f>+(C6*14+C7*16+C8*21+C9*27+C10*32+C11*37+C12*42+C13*47+C14*52+C15*57+C16*62+C17*67)/C18</f>
        <v>32.014395393474089</v>
      </c>
      <c r="D19" s="492">
        <f t="shared" ref="D19:G19" si="11">+(D6*14+D7*16+D8*21+D9*27+D10*32+D11*37+D12*42+D13*47+D14*52+D15*57+D16*62+D17*67)/D18</f>
        <v>32.880870180709842</v>
      </c>
      <c r="E19" s="492">
        <f t="shared" si="11"/>
        <v>33.108655377044435</v>
      </c>
      <c r="F19" s="492">
        <f>+(F6*14+F7*16+F8*21+F9*27+F10*32+F11*37+F12*42+F13*47+F14*52+F15*57+F16*62+F17*67)/F18</f>
        <v>32.451306002421724</v>
      </c>
      <c r="G19" s="492">
        <f t="shared" si="11"/>
        <v>33.057899587290137</v>
      </c>
      <c r="H19" s="366"/>
      <c r="I19" s="366"/>
      <c r="J19" s="355"/>
      <c r="K19" s="355"/>
      <c r="L19" s="375"/>
      <c r="M19" s="376">
        <f t="shared" ref="M19:R19" si="12">+M18/B18</f>
        <v>32.934628567915276</v>
      </c>
      <c r="N19" s="376">
        <f t="shared" si="12"/>
        <v>32.008637236084454</v>
      </c>
      <c r="O19" s="376">
        <f t="shared" si="12"/>
        <v>32.878876738844667</v>
      </c>
      <c r="P19" s="377">
        <f t="shared" si="12"/>
        <v>33.106686930091186</v>
      </c>
      <c r="Q19" s="377">
        <f t="shared" si="12"/>
        <v>32.445770627919046</v>
      </c>
      <c r="R19" s="377">
        <f t="shared" si="12"/>
        <v>33.055655727851907</v>
      </c>
      <c r="S19" s="356"/>
      <c r="T19" s="356"/>
      <c r="U19" s="356"/>
      <c r="V19" s="356"/>
      <c r="W19" s="356"/>
    </row>
    <row r="20" spans="1:28" ht="21" customHeight="1">
      <c r="A20" s="378"/>
      <c r="B20" s="379"/>
      <c r="C20" s="379"/>
      <c r="D20" s="379"/>
      <c r="E20" s="379"/>
      <c r="F20" s="379"/>
      <c r="G20" s="379"/>
      <c r="H20" s="352"/>
      <c r="I20" s="352"/>
      <c r="J20" s="380"/>
      <c r="K20" s="381"/>
      <c r="L20" s="381"/>
    </row>
    <row r="21" spans="1:28" s="350" customFormat="1">
      <c r="A21" s="351"/>
      <c r="B21" s="351"/>
      <c r="C21" s="351"/>
      <c r="D21" s="351"/>
      <c r="E21" s="351"/>
      <c r="F21" s="351"/>
      <c r="G21" s="351"/>
      <c r="H21" s="396"/>
      <c r="I21" s="396"/>
      <c r="J21" s="381"/>
      <c r="K21" s="381"/>
      <c r="L21" s="381"/>
      <c r="X21" s="351"/>
      <c r="Y21" s="351"/>
      <c r="Z21" s="351"/>
      <c r="AA21" s="351"/>
      <c r="AB21" s="351"/>
    </row>
    <row r="22" spans="1:28" s="350" customFormat="1">
      <c r="A22" s="351"/>
      <c r="B22" s="351"/>
      <c r="C22" s="351"/>
      <c r="D22" s="351"/>
      <c r="E22" s="351"/>
      <c r="F22" s="351"/>
      <c r="G22" s="351"/>
      <c r="H22" s="396"/>
      <c r="I22" s="396"/>
      <c r="J22" s="381"/>
      <c r="K22" s="381"/>
      <c r="L22" s="381"/>
      <c r="X22" s="351"/>
      <c r="Y22" s="351"/>
      <c r="Z22" s="351"/>
      <c r="AA22" s="351"/>
      <c r="AB22" s="351"/>
    </row>
    <row r="23" spans="1:28" s="350" customFormat="1">
      <c r="A23" s="351"/>
      <c r="B23" s="351"/>
      <c r="C23" s="351"/>
      <c r="D23" s="351"/>
      <c r="E23" s="351"/>
      <c r="F23" s="351"/>
      <c r="G23" s="351"/>
      <c r="H23" s="396"/>
      <c r="I23" s="396"/>
      <c r="J23" s="381"/>
      <c r="K23" s="381"/>
      <c r="L23" s="381"/>
      <c r="X23" s="351"/>
      <c r="Y23" s="351"/>
      <c r="Z23" s="351"/>
      <c r="AA23" s="351"/>
      <c r="AB23" s="351"/>
    </row>
    <row r="24" spans="1:28" s="350" customFormat="1">
      <c r="A24" s="351"/>
      <c r="B24" s="351"/>
      <c r="C24" s="351"/>
      <c r="D24" s="351"/>
      <c r="E24" s="351"/>
      <c r="F24" s="351"/>
      <c r="G24" s="351"/>
      <c r="H24" s="396"/>
      <c r="I24" s="396"/>
      <c r="J24" s="381"/>
      <c r="K24" s="381"/>
      <c r="L24" s="381"/>
      <c r="X24" s="351"/>
      <c r="Y24" s="351"/>
      <c r="Z24" s="351"/>
      <c r="AA24" s="351"/>
      <c r="AB24" s="351"/>
    </row>
    <row r="25" spans="1:28" s="350" customFormat="1">
      <c r="A25" s="351"/>
      <c r="B25" s="351"/>
      <c r="C25" s="351"/>
      <c r="D25" s="351"/>
      <c r="E25" s="351"/>
      <c r="F25" s="351"/>
      <c r="G25" s="351"/>
      <c r="H25" s="396"/>
      <c r="I25" s="396"/>
      <c r="J25" s="381"/>
      <c r="K25" s="381"/>
      <c r="L25" s="381"/>
      <c r="X25" s="351"/>
      <c r="Y25" s="351"/>
      <c r="Z25" s="351"/>
      <c r="AA25" s="351"/>
      <c r="AB25" s="351"/>
    </row>
    <row r="26" spans="1:28" s="350" customFormat="1">
      <c r="A26" s="351"/>
      <c r="B26" s="351"/>
      <c r="C26" s="351"/>
      <c r="D26" s="351"/>
      <c r="E26" s="351"/>
      <c r="F26" s="351"/>
      <c r="G26" s="351"/>
      <c r="H26" s="396"/>
      <c r="I26" s="396"/>
      <c r="J26" s="381"/>
      <c r="K26" s="381"/>
      <c r="L26" s="381"/>
      <c r="X26" s="351"/>
      <c r="Y26" s="351"/>
      <c r="Z26" s="351"/>
      <c r="AA26" s="351"/>
      <c r="AB26" s="351"/>
    </row>
    <row r="27" spans="1:28" s="350" customFormat="1">
      <c r="A27" s="351"/>
      <c r="B27" s="351"/>
      <c r="C27" s="351"/>
      <c r="D27" s="351"/>
      <c r="E27" s="351"/>
      <c r="F27" s="351"/>
      <c r="G27" s="351"/>
      <c r="H27" s="396"/>
      <c r="I27" s="396"/>
      <c r="J27" s="381"/>
      <c r="K27" s="381"/>
      <c r="L27" s="381"/>
      <c r="X27" s="351"/>
      <c r="Y27" s="351"/>
      <c r="Z27" s="351"/>
      <c r="AA27" s="351"/>
      <c r="AB27" s="351"/>
    </row>
    <row r="28" spans="1:28" s="350" customFormat="1">
      <c r="A28" s="351"/>
      <c r="B28" s="351"/>
      <c r="C28" s="351"/>
      <c r="D28" s="351"/>
      <c r="E28" s="351"/>
      <c r="F28" s="351"/>
      <c r="G28" s="351"/>
      <c r="H28" s="396"/>
      <c r="I28" s="396"/>
      <c r="J28" s="381"/>
      <c r="K28" s="381"/>
      <c r="L28" s="381"/>
      <c r="X28" s="351"/>
      <c r="Y28" s="351"/>
      <c r="Z28" s="351"/>
      <c r="AA28" s="351"/>
      <c r="AB28" s="351"/>
    </row>
    <row r="29" spans="1:28" s="350" customFormat="1">
      <c r="A29" s="351"/>
      <c r="B29" s="351"/>
      <c r="C29" s="351"/>
      <c r="D29" s="351"/>
      <c r="E29" s="351"/>
      <c r="F29" s="351"/>
      <c r="G29" s="351"/>
      <c r="H29" s="396"/>
      <c r="I29" s="396"/>
      <c r="J29" s="381"/>
      <c r="K29" s="381"/>
      <c r="L29" s="381"/>
      <c r="X29" s="351"/>
      <c r="Y29" s="351"/>
      <c r="Z29" s="351"/>
      <c r="AA29" s="351"/>
      <c r="AB29" s="351"/>
    </row>
    <row r="30" spans="1:28" s="350" customFormat="1">
      <c r="A30" s="351"/>
      <c r="B30" s="351"/>
      <c r="C30" s="351"/>
      <c r="D30" s="351"/>
      <c r="E30" s="351"/>
      <c r="F30" s="351"/>
      <c r="G30" s="351"/>
      <c r="H30" s="396"/>
      <c r="I30" s="396"/>
      <c r="J30" s="381"/>
      <c r="K30" s="381"/>
      <c r="L30" s="381"/>
      <c r="X30" s="351"/>
      <c r="Y30" s="351"/>
      <c r="Z30" s="351"/>
      <c r="AA30" s="351"/>
      <c r="AB30" s="351"/>
    </row>
    <row r="31" spans="1:28" s="350" customFormat="1">
      <c r="A31" s="351"/>
      <c r="B31" s="351"/>
      <c r="C31" s="351"/>
      <c r="D31" s="351"/>
      <c r="E31" s="351"/>
      <c r="F31" s="351"/>
      <c r="G31" s="351"/>
      <c r="H31" s="396"/>
      <c r="I31" s="396"/>
      <c r="J31" s="381"/>
      <c r="K31" s="381"/>
      <c r="L31" s="381"/>
      <c r="X31" s="351"/>
      <c r="Y31" s="351"/>
      <c r="Z31" s="351"/>
      <c r="AA31" s="351"/>
      <c r="AB31" s="351"/>
    </row>
    <row r="32" spans="1:28" s="350" customFormat="1">
      <c r="A32" s="351"/>
      <c r="B32" s="351"/>
      <c r="C32" s="351"/>
      <c r="D32" s="351"/>
      <c r="E32" s="351"/>
      <c r="F32" s="351"/>
      <c r="G32" s="351"/>
      <c r="H32" s="396"/>
      <c r="I32" s="396"/>
      <c r="J32" s="381"/>
      <c r="K32" s="381"/>
      <c r="L32" s="381"/>
      <c r="X32" s="351"/>
      <c r="Y32" s="351"/>
      <c r="Z32" s="351"/>
      <c r="AA32" s="351"/>
      <c r="AB32" s="351"/>
    </row>
    <row r="33" spans="1:28" s="350" customFormat="1">
      <c r="A33" s="351"/>
      <c r="B33" s="351"/>
      <c r="C33" s="351"/>
      <c r="D33" s="351"/>
      <c r="E33" s="351"/>
      <c r="F33" s="351"/>
      <c r="G33" s="351"/>
      <c r="H33" s="396"/>
      <c r="I33" s="396"/>
      <c r="J33" s="381"/>
      <c r="K33" s="381"/>
      <c r="L33" s="381"/>
      <c r="X33" s="351"/>
      <c r="Y33" s="351"/>
      <c r="Z33" s="351"/>
      <c r="AA33" s="351"/>
      <c r="AB33" s="351"/>
    </row>
    <row r="34" spans="1:28" s="350" customFormat="1">
      <c r="A34" s="351"/>
      <c r="B34" s="351"/>
      <c r="C34" s="351"/>
      <c r="D34" s="351"/>
      <c r="E34" s="351"/>
      <c r="F34" s="351"/>
      <c r="G34" s="351"/>
      <c r="H34" s="396"/>
      <c r="I34" s="396"/>
      <c r="J34" s="381"/>
      <c r="K34" s="381"/>
      <c r="L34" s="381"/>
      <c r="X34" s="351"/>
      <c r="Y34" s="351"/>
      <c r="Z34" s="351"/>
      <c r="AA34" s="351"/>
      <c r="AB34" s="351"/>
    </row>
    <row r="35" spans="1:28" s="350" customFormat="1">
      <c r="A35" s="351"/>
      <c r="B35" s="351"/>
      <c r="C35" s="351"/>
      <c r="D35" s="351"/>
      <c r="E35" s="351"/>
      <c r="F35" s="351"/>
      <c r="G35" s="351"/>
      <c r="H35" s="396"/>
      <c r="I35" s="396"/>
      <c r="J35" s="381"/>
      <c r="K35" s="381"/>
      <c r="L35" s="381"/>
      <c r="X35" s="351"/>
      <c r="Y35" s="351"/>
      <c r="Z35" s="351"/>
      <c r="AA35" s="351"/>
      <c r="AB35" s="351"/>
    </row>
    <row r="36" spans="1:28" s="350" customFormat="1">
      <c r="A36" s="351"/>
      <c r="B36" s="351"/>
      <c r="C36" s="351"/>
      <c r="D36" s="351"/>
      <c r="E36" s="351"/>
      <c r="F36" s="351"/>
      <c r="G36" s="351"/>
      <c r="H36" s="396"/>
      <c r="I36" s="396"/>
      <c r="J36" s="381"/>
      <c r="K36" s="381"/>
      <c r="L36" s="381"/>
      <c r="X36" s="351"/>
      <c r="Y36" s="351"/>
      <c r="Z36" s="351"/>
      <c r="AA36" s="351"/>
      <c r="AB36" s="351"/>
    </row>
    <row r="37" spans="1:28" s="350" customFormat="1">
      <c r="A37" s="351"/>
      <c r="B37" s="351"/>
      <c r="C37" s="351"/>
      <c r="D37" s="351"/>
      <c r="E37" s="351"/>
      <c r="F37" s="351"/>
      <c r="G37" s="351"/>
      <c r="H37" s="396"/>
      <c r="I37" s="396"/>
      <c r="J37" s="381"/>
      <c r="K37" s="381"/>
      <c r="L37" s="381"/>
      <c r="X37" s="351"/>
      <c r="Y37" s="351"/>
      <c r="Z37" s="351"/>
      <c r="AA37" s="351"/>
      <c r="AB37" s="351"/>
    </row>
    <row r="38" spans="1:28" s="350" customFormat="1">
      <c r="A38" s="351"/>
      <c r="B38" s="351"/>
      <c r="C38" s="351"/>
      <c r="D38" s="351"/>
      <c r="E38" s="351"/>
      <c r="F38" s="351"/>
      <c r="G38" s="351"/>
      <c r="H38" s="396"/>
      <c r="I38" s="396"/>
      <c r="J38" s="381"/>
      <c r="K38" s="381"/>
      <c r="L38" s="381"/>
      <c r="X38" s="351"/>
      <c r="Y38" s="351"/>
      <c r="Z38" s="351"/>
      <c r="AA38" s="351"/>
      <c r="AB38" s="351"/>
    </row>
    <row r="39" spans="1:28" s="350" customFormat="1">
      <c r="A39" s="351"/>
      <c r="B39" s="351"/>
      <c r="C39" s="351"/>
      <c r="D39" s="351"/>
      <c r="E39" s="351"/>
      <c r="F39" s="351"/>
      <c r="G39" s="351"/>
      <c r="H39" s="396"/>
      <c r="I39" s="396"/>
      <c r="J39" s="381"/>
      <c r="K39" s="381"/>
      <c r="L39" s="381"/>
      <c r="X39" s="351"/>
      <c r="Y39" s="351"/>
      <c r="Z39" s="351"/>
      <c r="AA39" s="351"/>
      <c r="AB39" s="351"/>
    </row>
    <row r="40" spans="1:28" s="350" customFormat="1">
      <c r="A40" s="351"/>
      <c r="B40" s="351"/>
      <c r="C40" s="351"/>
      <c r="D40" s="351"/>
      <c r="E40" s="351"/>
      <c r="F40" s="351"/>
      <c r="G40" s="351"/>
      <c r="H40" s="396"/>
      <c r="I40" s="396"/>
      <c r="J40" s="381"/>
      <c r="K40" s="381"/>
      <c r="L40" s="381"/>
      <c r="X40" s="351"/>
      <c r="Y40" s="351"/>
      <c r="Z40" s="351"/>
      <c r="AA40" s="351"/>
      <c r="AB40" s="351"/>
    </row>
    <row r="41" spans="1:28" s="350" customFormat="1">
      <c r="A41" s="351"/>
      <c r="B41" s="351"/>
      <c r="C41" s="351"/>
      <c r="D41" s="351"/>
      <c r="E41" s="351"/>
      <c r="F41" s="351"/>
      <c r="G41" s="351"/>
      <c r="H41" s="396"/>
      <c r="I41" s="396"/>
      <c r="J41" s="381"/>
      <c r="K41" s="381"/>
      <c r="L41" s="381"/>
      <c r="X41" s="351"/>
      <c r="Y41" s="351"/>
      <c r="Z41" s="351"/>
      <c r="AA41" s="351"/>
      <c r="AB41" s="351"/>
    </row>
    <row r="42" spans="1:28" s="350" customFormat="1">
      <c r="A42" s="351"/>
      <c r="B42" s="351"/>
      <c r="C42" s="351"/>
      <c r="D42" s="351"/>
      <c r="E42" s="351"/>
      <c r="F42" s="351"/>
      <c r="G42" s="351"/>
      <c r="H42" s="396"/>
      <c r="I42" s="396"/>
      <c r="J42" s="381"/>
      <c r="K42" s="381"/>
      <c r="L42" s="381"/>
      <c r="X42" s="351"/>
      <c r="Y42" s="351"/>
      <c r="Z42" s="351"/>
      <c r="AA42" s="351"/>
      <c r="AB42" s="351"/>
    </row>
    <row r="43" spans="1:28" s="350" customFormat="1">
      <c r="A43" s="351"/>
      <c r="B43" s="351"/>
      <c r="C43" s="351"/>
      <c r="D43" s="351"/>
      <c r="E43" s="351"/>
      <c r="F43" s="351"/>
      <c r="G43" s="351"/>
      <c r="H43" s="396"/>
      <c r="I43" s="396"/>
      <c r="J43" s="381"/>
      <c r="K43" s="381"/>
      <c r="L43" s="381"/>
      <c r="X43" s="351"/>
      <c r="Y43" s="351"/>
      <c r="Z43" s="351"/>
      <c r="AA43" s="351"/>
      <c r="AB43" s="351"/>
    </row>
    <row r="44" spans="1:28" s="350" customFormat="1">
      <c r="A44" s="351"/>
      <c r="B44" s="351"/>
      <c r="C44" s="351"/>
      <c r="D44" s="351"/>
      <c r="E44" s="351"/>
      <c r="F44" s="351"/>
      <c r="G44" s="351"/>
      <c r="H44" s="396"/>
      <c r="I44" s="396"/>
      <c r="J44" s="381"/>
      <c r="K44" s="381"/>
      <c r="L44" s="381"/>
      <c r="X44" s="351"/>
      <c r="Y44" s="351"/>
      <c r="Z44" s="351"/>
      <c r="AA44" s="351"/>
      <c r="AB44" s="351"/>
    </row>
    <row r="45" spans="1:28" s="350" customFormat="1">
      <c r="A45" s="351"/>
      <c r="B45" s="351"/>
      <c r="C45" s="351"/>
      <c r="D45" s="351"/>
      <c r="E45" s="351"/>
      <c r="F45" s="351"/>
      <c r="G45" s="351"/>
      <c r="H45" s="396"/>
      <c r="I45" s="396"/>
      <c r="J45" s="381"/>
      <c r="K45" s="381"/>
      <c r="L45" s="381"/>
      <c r="X45" s="351"/>
      <c r="Y45" s="351"/>
      <c r="Z45" s="351"/>
      <c r="AA45" s="351"/>
      <c r="AB45" s="351"/>
    </row>
    <row r="46" spans="1:28" s="350" customFormat="1">
      <c r="A46" s="351"/>
      <c r="B46" s="351"/>
      <c r="C46" s="351"/>
      <c r="D46" s="351"/>
      <c r="E46" s="351"/>
      <c r="F46" s="351"/>
      <c r="G46" s="351"/>
      <c r="H46" s="396"/>
      <c r="I46" s="396"/>
      <c r="J46" s="381"/>
      <c r="K46" s="381"/>
      <c r="L46" s="381"/>
      <c r="X46" s="351"/>
      <c r="Y46" s="351"/>
      <c r="Z46" s="351"/>
      <c r="AA46" s="351"/>
      <c r="AB46" s="351"/>
    </row>
    <row r="47" spans="1:28" s="350" customFormat="1">
      <c r="A47" s="351"/>
      <c r="B47" s="351"/>
      <c r="C47" s="351"/>
      <c r="D47" s="351"/>
      <c r="E47" s="351"/>
      <c r="F47" s="351"/>
      <c r="G47" s="351"/>
      <c r="H47" s="396"/>
      <c r="I47" s="396"/>
      <c r="J47" s="381"/>
      <c r="K47" s="381"/>
      <c r="L47" s="381"/>
      <c r="X47" s="351"/>
      <c r="Y47" s="351"/>
      <c r="Z47" s="351"/>
      <c r="AA47" s="351"/>
      <c r="AB47" s="351"/>
    </row>
    <row r="48" spans="1:28" s="350" customFormat="1">
      <c r="A48" s="351"/>
      <c r="B48" s="351"/>
      <c r="C48" s="351"/>
      <c r="D48" s="351"/>
      <c r="E48" s="351"/>
      <c r="F48" s="351"/>
      <c r="G48" s="351"/>
      <c r="H48" s="396"/>
      <c r="I48" s="396"/>
      <c r="J48" s="381"/>
      <c r="K48" s="381"/>
      <c r="L48" s="381"/>
      <c r="X48" s="351"/>
      <c r="Y48" s="351"/>
      <c r="Z48" s="351"/>
      <c r="AA48" s="351"/>
      <c r="AB48" s="351"/>
    </row>
    <row r="49" spans="1:28" s="350" customFormat="1">
      <c r="A49" s="351"/>
      <c r="B49" s="351"/>
      <c r="C49" s="351"/>
      <c r="D49" s="351"/>
      <c r="E49" s="351"/>
      <c r="F49" s="351"/>
      <c r="G49" s="351"/>
      <c r="H49" s="396"/>
      <c r="I49" s="396"/>
      <c r="J49" s="381"/>
      <c r="K49" s="381"/>
      <c r="L49" s="381"/>
      <c r="X49" s="351"/>
      <c r="Y49" s="351"/>
      <c r="Z49" s="351"/>
      <c r="AA49" s="351"/>
      <c r="AB49" s="351"/>
    </row>
    <row r="50" spans="1:28" s="350" customFormat="1">
      <c r="A50" s="351"/>
      <c r="B50" s="351"/>
      <c r="C50" s="351"/>
      <c r="D50" s="351"/>
      <c r="E50" s="351"/>
      <c r="F50" s="351"/>
      <c r="G50" s="351"/>
      <c r="H50" s="396"/>
      <c r="I50" s="396"/>
      <c r="J50" s="381"/>
      <c r="K50" s="381"/>
      <c r="L50" s="381"/>
      <c r="X50" s="351"/>
      <c r="Y50" s="351"/>
      <c r="Z50" s="351"/>
      <c r="AA50" s="351"/>
      <c r="AB50" s="351"/>
    </row>
    <row r="51" spans="1:28" s="350" customFormat="1">
      <c r="A51" s="351"/>
      <c r="B51" s="351"/>
      <c r="C51" s="351"/>
      <c r="D51" s="351"/>
      <c r="E51" s="351"/>
      <c r="F51" s="351"/>
      <c r="G51" s="351"/>
      <c r="H51" s="396"/>
      <c r="I51" s="396"/>
      <c r="J51" s="381"/>
      <c r="K51" s="381"/>
      <c r="L51" s="381"/>
      <c r="X51" s="351"/>
      <c r="Y51" s="351"/>
      <c r="Z51" s="351"/>
      <c r="AA51" s="351"/>
      <c r="AB51" s="351"/>
    </row>
    <row r="52" spans="1:28" s="350" customFormat="1">
      <c r="A52" s="351"/>
      <c r="B52" s="351"/>
      <c r="C52" s="351"/>
      <c r="D52" s="351"/>
      <c r="E52" s="351"/>
      <c r="F52" s="351"/>
      <c r="G52" s="351"/>
      <c r="H52" s="396"/>
      <c r="I52" s="396"/>
      <c r="J52" s="381"/>
      <c r="K52" s="381"/>
      <c r="L52" s="381"/>
      <c r="X52" s="351"/>
      <c r="Y52" s="351"/>
      <c r="Z52" s="351"/>
      <c r="AA52" s="351"/>
      <c r="AB52" s="351"/>
    </row>
    <row r="53" spans="1:28" s="350" customFormat="1">
      <c r="A53" s="351"/>
      <c r="B53" s="351"/>
      <c r="C53" s="351"/>
      <c r="D53" s="351"/>
      <c r="E53" s="351"/>
      <c r="F53" s="351"/>
      <c r="G53" s="351"/>
      <c r="H53" s="396"/>
      <c r="I53" s="396"/>
      <c r="J53" s="381"/>
      <c r="K53" s="381"/>
      <c r="L53" s="381"/>
      <c r="X53" s="351"/>
      <c r="Y53" s="351"/>
      <c r="Z53" s="351"/>
      <c r="AA53" s="351"/>
      <c r="AB53" s="351"/>
    </row>
    <row r="54" spans="1:28" s="350" customFormat="1">
      <c r="A54" s="351"/>
      <c r="B54" s="351"/>
      <c r="C54" s="351"/>
      <c r="D54" s="351"/>
      <c r="E54" s="351"/>
      <c r="F54" s="351"/>
      <c r="G54" s="351"/>
      <c r="H54" s="396"/>
      <c r="I54" s="396"/>
      <c r="J54" s="381"/>
      <c r="K54" s="381"/>
      <c r="L54" s="381"/>
      <c r="X54" s="351"/>
      <c r="Y54" s="351"/>
      <c r="Z54" s="351"/>
      <c r="AA54" s="351"/>
      <c r="AB54" s="351"/>
    </row>
    <row r="55" spans="1:28" s="350" customFormat="1">
      <c r="A55" s="351"/>
      <c r="B55" s="351"/>
      <c r="C55" s="351"/>
      <c r="D55" s="351"/>
      <c r="E55" s="351"/>
      <c r="F55" s="351"/>
      <c r="G55" s="351"/>
      <c r="H55" s="396"/>
      <c r="I55" s="396"/>
      <c r="J55" s="381"/>
      <c r="K55" s="381"/>
      <c r="L55" s="381"/>
      <c r="X55" s="351"/>
      <c r="Y55" s="351"/>
      <c r="Z55" s="351"/>
      <c r="AA55" s="351"/>
      <c r="AB55" s="351"/>
    </row>
    <row r="56" spans="1:28" s="350" customFormat="1">
      <c r="A56" s="351"/>
      <c r="B56" s="351"/>
      <c r="C56" s="351"/>
      <c r="D56" s="351"/>
      <c r="E56" s="351"/>
      <c r="F56" s="351"/>
      <c r="G56" s="351"/>
      <c r="H56" s="396"/>
      <c r="I56" s="396"/>
      <c r="J56" s="381"/>
      <c r="K56" s="381"/>
      <c r="L56" s="381"/>
      <c r="X56" s="351"/>
      <c r="Y56" s="351"/>
      <c r="Z56" s="351"/>
      <c r="AA56" s="351"/>
      <c r="AB56" s="351"/>
    </row>
    <row r="57" spans="1:28" s="350" customFormat="1">
      <c r="A57" s="351"/>
      <c r="B57" s="351"/>
      <c r="C57" s="351"/>
      <c r="D57" s="351"/>
      <c r="E57" s="351"/>
      <c r="F57" s="351"/>
      <c r="G57" s="351"/>
      <c r="H57" s="396"/>
      <c r="I57" s="396"/>
      <c r="J57" s="381"/>
      <c r="K57" s="381"/>
      <c r="L57" s="381"/>
      <c r="X57" s="351"/>
      <c r="Y57" s="351"/>
      <c r="Z57" s="351"/>
      <c r="AA57" s="351"/>
      <c r="AB57" s="351"/>
    </row>
    <row r="58" spans="1:28" s="350" customFormat="1">
      <c r="A58" s="351"/>
      <c r="B58" s="351"/>
      <c r="C58" s="351"/>
      <c r="D58" s="351"/>
      <c r="E58" s="351"/>
      <c r="F58" s="351"/>
      <c r="G58" s="351"/>
      <c r="H58" s="396"/>
      <c r="I58" s="396"/>
      <c r="J58" s="381"/>
      <c r="K58" s="381"/>
      <c r="L58" s="381"/>
      <c r="X58" s="351"/>
      <c r="Y58" s="351"/>
      <c r="Z58" s="351"/>
      <c r="AA58" s="351"/>
      <c r="AB58" s="351"/>
    </row>
    <row r="59" spans="1:28" s="350" customFormat="1">
      <c r="A59" s="351"/>
      <c r="B59" s="351"/>
      <c r="C59" s="351"/>
      <c r="D59" s="351"/>
      <c r="E59" s="351"/>
      <c r="F59" s="351"/>
      <c r="G59" s="351"/>
      <c r="H59" s="396"/>
      <c r="I59" s="396"/>
      <c r="J59" s="381"/>
      <c r="K59" s="381"/>
      <c r="L59" s="381"/>
      <c r="X59" s="351"/>
      <c r="Y59" s="351"/>
      <c r="Z59" s="351"/>
      <c r="AA59" s="351"/>
      <c r="AB59" s="351"/>
    </row>
    <row r="60" spans="1:28" s="350" customFormat="1">
      <c r="A60" s="351"/>
      <c r="B60" s="351"/>
      <c r="C60" s="351"/>
      <c r="D60" s="351"/>
      <c r="E60" s="351"/>
      <c r="F60" s="351"/>
      <c r="G60" s="351"/>
      <c r="H60" s="396"/>
      <c r="I60" s="396"/>
      <c r="J60" s="381"/>
      <c r="K60" s="381"/>
      <c r="L60" s="381"/>
      <c r="X60" s="351"/>
      <c r="Y60" s="351"/>
      <c r="Z60" s="351"/>
      <c r="AA60" s="351"/>
      <c r="AB60" s="351"/>
    </row>
    <row r="61" spans="1:28" s="350" customFormat="1">
      <c r="A61" s="351"/>
      <c r="B61" s="351"/>
      <c r="C61" s="351"/>
      <c r="D61" s="351"/>
      <c r="E61" s="351"/>
      <c r="F61" s="351"/>
      <c r="G61" s="351"/>
      <c r="H61" s="396"/>
      <c r="I61" s="396"/>
      <c r="J61" s="381"/>
      <c r="K61" s="381"/>
      <c r="L61" s="381"/>
      <c r="X61" s="351"/>
      <c r="Y61" s="351"/>
      <c r="Z61" s="351"/>
      <c r="AA61" s="351"/>
      <c r="AB61" s="351"/>
    </row>
    <row r="62" spans="1:28" s="350" customFormat="1">
      <c r="A62" s="351"/>
      <c r="B62" s="351"/>
      <c r="C62" s="351"/>
      <c r="D62" s="351"/>
      <c r="E62" s="351"/>
      <c r="F62" s="351"/>
      <c r="G62" s="351"/>
      <c r="H62" s="396"/>
      <c r="I62" s="396"/>
      <c r="J62" s="381"/>
      <c r="K62" s="381"/>
      <c r="L62" s="381"/>
      <c r="X62" s="351"/>
      <c r="Y62" s="351"/>
      <c r="Z62" s="351"/>
      <c r="AA62" s="351"/>
      <c r="AB62" s="351"/>
    </row>
    <row r="63" spans="1:28" s="350" customFormat="1">
      <c r="A63" s="351"/>
      <c r="B63" s="351"/>
      <c r="C63" s="351"/>
      <c r="D63" s="351"/>
      <c r="E63" s="351"/>
      <c r="F63" s="351"/>
      <c r="G63" s="351"/>
      <c r="H63" s="396"/>
      <c r="I63" s="396"/>
      <c r="J63" s="381"/>
      <c r="K63" s="381"/>
      <c r="L63" s="381"/>
      <c r="X63" s="351"/>
      <c r="Y63" s="351"/>
      <c r="Z63" s="351"/>
      <c r="AA63" s="351"/>
      <c r="AB63" s="351"/>
    </row>
    <row r="64" spans="1:28" s="350" customFormat="1">
      <c r="A64" s="351"/>
      <c r="B64" s="351"/>
      <c r="C64" s="351"/>
      <c r="D64" s="351"/>
      <c r="E64" s="351"/>
      <c r="F64" s="351"/>
      <c r="G64" s="351"/>
      <c r="H64" s="396"/>
      <c r="I64" s="396"/>
      <c r="J64" s="381"/>
      <c r="K64" s="381"/>
      <c r="L64" s="381"/>
      <c r="X64" s="351"/>
      <c r="Y64" s="351"/>
      <c r="Z64" s="351"/>
      <c r="AA64" s="351"/>
      <c r="AB64" s="351"/>
    </row>
    <row r="65" spans="1:28" s="350" customFormat="1">
      <c r="A65" s="351"/>
      <c r="B65" s="351"/>
      <c r="C65" s="351"/>
      <c r="D65" s="351"/>
      <c r="E65" s="351"/>
      <c r="F65" s="351"/>
      <c r="G65" s="351"/>
      <c r="H65" s="396"/>
      <c r="I65" s="396"/>
      <c r="J65" s="381"/>
      <c r="K65" s="381"/>
      <c r="L65" s="381"/>
      <c r="X65" s="351"/>
      <c r="Y65" s="351"/>
      <c r="Z65" s="351"/>
      <c r="AA65" s="351"/>
      <c r="AB65" s="351"/>
    </row>
    <row r="66" spans="1:28" s="350" customFormat="1">
      <c r="A66" s="351"/>
      <c r="B66" s="351"/>
      <c r="C66" s="351"/>
      <c r="D66" s="351"/>
      <c r="E66" s="351"/>
      <c r="F66" s="351"/>
      <c r="G66" s="351"/>
      <c r="H66" s="396"/>
      <c r="I66" s="396"/>
      <c r="J66" s="381"/>
      <c r="K66" s="381"/>
      <c r="L66" s="381"/>
      <c r="X66" s="351"/>
      <c r="Y66" s="351"/>
      <c r="Z66" s="351"/>
      <c r="AA66" s="351"/>
      <c r="AB66" s="351"/>
    </row>
    <row r="67" spans="1:28" s="350" customFormat="1">
      <c r="A67" s="351"/>
      <c r="B67" s="351"/>
      <c r="C67" s="351"/>
      <c r="D67" s="351"/>
      <c r="E67" s="351"/>
      <c r="F67" s="351"/>
      <c r="G67" s="351"/>
      <c r="H67" s="396"/>
      <c r="I67" s="396"/>
      <c r="J67" s="381"/>
      <c r="K67" s="381"/>
      <c r="L67" s="381"/>
      <c r="X67" s="351"/>
      <c r="Y67" s="351"/>
      <c r="Z67" s="351"/>
      <c r="AA67" s="351"/>
      <c r="AB67" s="351"/>
    </row>
    <row r="68" spans="1:28" s="350" customFormat="1">
      <c r="A68" s="351"/>
      <c r="B68" s="351"/>
      <c r="C68" s="351"/>
      <c r="D68" s="351"/>
      <c r="E68" s="351"/>
      <c r="F68" s="351"/>
      <c r="G68" s="351"/>
      <c r="H68" s="396"/>
      <c r="I68" s="396"/>
      <c r="J68" s="381"/>
      <c r="K68" s="381"/>
      <c r="L68" s="381"/>
      <c r="X68" s="351"/>
      <c r="Y68" s="351"/>
      <c r="Z68" s="351"/>
      <c r="AA68" s="351"/>
      <c r="AB68" s="351"/>
    </row>
    <row r="69" spans="1:28" s="350" customFormat="1">
      <c r="A69" s="351"/>
      <c r="B69" s="351"/>
      <c r="C69" s="351"/>
      <c r="D69" s="351"/>
      <c r="E69" s="351"/>
      <c r="F69" s="351"/>
      <c r="G69" s="351"/>
      <c r="H69" s="396"/>
      <c r="I69" s="396"/>
      <c r="J69" s="381"/>
      <c r="K69" s="381"/>
      <c r="L69" s="381"/>
      <c r="X69" s="351"/>
      <c r="Y69" s="351"/>
      <c r="Z69" s="351"/>
      <c r="AA69" s="351"/>
      <c r="AB69" s="351"/>
    </row>
    <row r="70" spans="1:28" s="350" customFormat="1">
      <c r="A70" s="351"/>
      <c r="B70" s="351"/>
      <c r="C70" s="351"/>
      <c r="D70" s="351"/>
      <c r="E70" s="351"/>
      <c r="F70" s="351"/>
      <c r="G70" s="351"/>
      <c r="H70" s="396"/>
      <c r="I70" s="396"/>
      <c r="J70" s="381"/>
      <c r="K70" s="381"/>
      <c r="L70" s="381"/>
      <c r="X70" s="351"/>
      <c r="Y70" s="351"/>
      <c r="Z70" s="351"/>
      <c r="AA70" s="351"/>
      <c r="AB70" s="351"/>
    </row>
    <row r="71" spans="1:28" s="350" customFormat="1">
      <c r="A71" s="351"/>
      <c r="B71" s="351"/>
      <c r="C71" s="351"/>
      <c r="D71" s="351"/>
      <c r="E71" s="351"/>
      <c r="F71" s="351"/>
      <c r="G71" s="351"/>
      <c r="H71" s="396"/>
      <c r="I71" s="396"/>
      <c r="J71" s="381"/>
      <c r="K71" s="381"/>
      <c r="L71" s="381"/>
      <c r="X71" s="351"/>
      <c r="Y71" s="351"/>
      <c r="Z71" s="351"/>
      <c r="AA71" s="351"/>
      <c r="AB71" s="351"/>
    </row>
    <row r="72" spans="1:28" s="350" customFormat="1">
      <c r="A72" s="351"/>
      <c r="B72" s="351"/>
      <c r="C72" s="351"/>
      <c r="D72" s="351"/>
      <c r="E72" s="351"/>
      <c r="F72" s="351"/>
      <c r="G72" s="351"/>
      <c r="H72" s="396"/>
      <c r="I72" s="396"/>
      <c r="J72" s="381"/>
      <c r="K72" s="381"/>
      <c r="L72" s="381"/>
      <c r="X72" s="351"/>
      <c r="Y72" s="351"/>
      <c r="Z72" s="351"/>
      <c r="AA72" s="351"/>
      <c r="AB72" s="351"/>
    </row>
    <row r="73" spans="1:28" s="350" customFormat="1">
      <c r="A73" s="351"/>
      <c r="B73" s="351"/>
      <c r="C73" s="351"/>
      <c r="D73" s="351"/>
      <c r="E73" s="351"/>
      <c r="F73" s="351"/>
      <c r="G73" s="351"/>
      <c r="H73" s="396"/>
      <c r="I73" s="396"/>
      <c r="J73" s="381"/>
      <c r="K73" s="381"/>
      <c r="L73" s="381"/>
      <c r="X73" s="351"/>
      <c r="Y73" s="351"/>
      <c r="Z73" s="351"/>
      <c r="AA73" s="351"/>
      <c r="AB73" s="351"/>
    </row>
    <row r="74" spans="1:28" s="350" customFormat="1">
      <c r="A74" s="351"/>
      <c r="B74" s="351"/>
      <c r="C74" s="351"/>
      <c r="D74" s="351"/>
      <c r="E74" s="351"/>
      <c r="F74" s="351"/>
      <c r="G74" s="351"/>
      <c r="H74" s="396"/>
      <c r="I74" s="396"/>
      <c r="J74" s="381"/>
      <c r="K74" s="381"/>
      <c r="L74" s="381"/>
      <c r="X74" s="351"/>
      <c r="Y74" s="351"/>
      <c r="Z74" s="351"/>
      <c r="AA74" s="351"/>
      <c r="AB74" s="351"/>
    </row>
    <row r="75" spans="1:28" s="350" customFormat="1">
      <c r="A75" s="351"/>
      <c r="B75" s="351"/>
      <c r="C75" s="351"/>
      <c r="D75" s="351"/>
      <c r="E75" s="351"/>
      <c r="F75" s="351"/>
      <c r="G75" s="351"/>
      <c r="H75" s="396"/>
      <c r="I75" s="396"/>
      <c r="J75" s="381"/>
      <c r="K75" s="381"/>
      <c r="L75" s="381"/>
      <c r="X75" s="351"/>
      <c r="Y75" s="351"/>
      <c r="Z75" s="351"/>
      <c r="AA75" s="351"/>
      <c r="AB75" s="351"/>
    </row>
    <row r="76" spans="1:28" s="350" customFormat="1">
      <c r="A76" s="351"/>
      <c r="B76" s="351"/>
      <c r="C76" s="351"/>
      <c r="D76" s="351"/>
      <c r="E76" s="351"/>
      <c r="F76" s="351"/>
      <c r="G76" s="351"/>
      <c r="H76" s="396"/>
      <c r="I76" s="396"/>
      <c r="J76" s="381"/>
      <c r="K76" s="381"/>
      <c r="L76" s="381"/>
      <c r="X76" s="351"/>
      <c r="Y76" s="351"/>
      <c r="Z76" s="351"/>
      <c r="AA76" s="351"/>
      <c r="AB76" s="351"/>
    </row>
    <row r="77" spans="1:28" s="350" customFormat="1">
      <c r="A77" s="351"/>
      <c r="B77" s="351"/>
      <c r="C77" s="351"/>
      <c r="D77" s="351"/>
      <c r="E77" s="351"/>
      <c r="F77" s="351"/>
      <c r="G77" s="351"/>
      <c r="H77" s="396"/>
      <c r="I77" s="396"/>
      <c r="J77" s="381"/>
      <c r="K77" s="381"/>
      <c r="L77" s="381"/>
      <c r="X77" s="351"/>
      <c r="Y77" s="351"/>
      <c r="Z77" s="351"/>
      <c r="AA77" s="351"/>
      <c r="AB77" s="351"/>
    </row>
    <row r="78" spans="1:28" s="350" customFormat="1">
      <c r="A78" s="351"/>
      <c r="B78" s="351"/>
      <c r="C78" s="351"/>
      <c r="D78" s="351"/>
      <c r="E78" s="351"/>
      <c r="F78" s="351"/>
      <c r="G78" s="351"/>
      <c r="H78" s="396"/>
      <c r="I78" s="396"/>
      <c r="J78" s="381"/>
      <c r="K78" s="381"/>
      <c r="L78" s="381"/>
      <c r="X78" s="351"/>
      <c r="Y78" s="351"/>
      <c r="Z78" s="351"/>
      <c r="AA78" s="351"/>
      <c r="AB78" s="351"/>
    </row>
    <row r="79" spans="1:28" s="350" customFormat="1">
      <c r="A79" s="351"/>
      <c r="B79" s="351"/>
      <c r="C79" s="351"/>
      <c r="D79" s="351"/>
      <c r="E79" s="351"/>
      <c r="F79" s="351"/>
      <c r="G79" s="351"/>
      <c r="H79" s="396"/>
      <c r="I79" s="396"/>
      <c r="J79" s="381"/>
      <c r="K79" s="381"/>
      <c r="L79" s="381"/>
      <c r="X79" s="351"/>
      <c r="Y79" s="351"/>
      <c r="Z79" s="351"/>
      <c r="AA79" s="351"/>
      <c r="AB79" s="351"/>
    </row>
    <row r="80" spans="1:28" s="350" customFormat="1">
      <c r="A80" s="351"/>
      <c r="B80" s="351"/>
      <c r="C80" s="351"/>
      <c r="D80" s="351"/>
      <c r="E80" s="351"/>
      <c r="F80" s="351"/>
      <c r="G80" s="351"/>
      <c r="H80" s="396"/>
      <c r="I80" s="396"/>
      <c r="J80" s="381"/>
      <c r="K80" s="381"/>
      <c r="L80" s="381"/>
      <c r="X80" s="351"/>
      <c r="Y80" s="351"/>
      <c r="Z80" s="351"/>
      <c r="AA80" s="351"/>
      <c r="AB80" s="351"/>
    </row>
    <row r="81" spans="1:28" s="350" customFormat="1">
      <c r="A81" s="351"/>
      <c r="B81" s="351"/>
      <c r="C81" s="351"/>
      <c r="D81" s="351"/>
      <c r="E81" s="351"/>
      <c r="F81" s="351"/>
      <c r="G81" s="351"/>
      <c r="H81" s="396"/>
      <c r="I81" s="396"/>
      <c r="J81" s="381"/>
      <c r="K81" s="381"/>
      <c r="L81" s="381"/>
      <c r="X81" s="351"/>
      <c r="Y81" s="351"/>
      <c r="Z81" s="351"/>
      <c r="AA81" s="351"/>
      <c r="AB81" s="351"/>
    </row>
    <row r="82" spans="1:28" s="350" customFormat="1">
      <c r="A82" s="351"/>
      <c r="B82" s="351"/>
      <c r="C82" s="351"/>
      <c r="D82" s="351"/>
      <c r="E82" s="351"/>
      <c r="F82" s="351"/>
      <c r="G82" s="351"/>
      <c r="H82" s="396"/>
      <c r="I82" s="396"/>
      <c r="J82" s="381"/>
      <c r="K82" s="381"/>
      <c r="L82" s="381"/>
      <c r="X82" s="351"/>
      <c r="Y82" s="351"/>
      <c r="Z82" s="351"/>
      <c r="AA82" s="351"/>
      <c r="AB82" s="351"/>
    </row>
    <row r="83" spans="1:28" s="350" customFormat="1">
      <c r="A83" s="351"/>
      <c r="B83" s="351"/>
      <c r="C83" s="351"/>
      <c r="D83" s="351"/>
      <c r="E83" s="351"/>
      <c r="F83" s="351"/>
      <c r="G83" s="351"/>
      <c r="H83" s="396"/>
      <c r="I83" s="396"/>
      <c r="J83" s="381"/>
      <c r="K83" s="381"/>
      <c r="L83" s="381"/>
      <c r="X83" s="351"/>
      <c r="Y83" s="351"/>
      <c r="Z83" s="351"/>
      <c r="AA83" s="351"/>
      <c r="AB83" s="351"/>
    </row>
    <row r="84" spans="1:28" s="350" customFormat="1">
      <c r="A84" s="351"/>
      <c r="B84" s="351"/>
      <c r="C84" s="351"/>
      <c r="D84" s="351"/>
      <c r="E84" s="351"/>
      <c r="F84" s="351"/>
      <c r="G84" s="351"/>
      <c r="H84" s="396"/>
      <c r="I84" s="396"/>
      <c r="J84" s="381"/>
      <c r="K84" s="381"/>
      <c r="L84" s="381"/>
      <c r="X84" s="351"/>
      <c r="Y84" s="351"/>
      <c r="Z84" s="351"/>
      <c r="AA84" s="351"/>
      <c r="AB84" s="351"/>
    </row>
    <row r="85" spans="1:28" s="350" customFormat="1">
      <c r="A85" s="351"/>
      <c r="B85" s="351"/>
      <c r="C85" s="351"/>
      <c r="D85" s="351"/>
      <c r="E85" s="351"/>
      <c r="F85" s="351"/>
      <c r="G85" s="351"/>
      <c r="H85" s="396"/>
      <c r="I85" s="396"/>
      <c r="J85" s="381"/>
      <c r="K85" s="381"/>
      <c r="L85" s="381"/>
      <c r="X85" s="351"/>
      <c r="Y85" s="351"/>
      <c r="Z85" s="351"/>
      <c r="AA85" s="351"/>
      <c r="AB85" s="351"/>
    </row>
    <row r="86" spans="1:28" s="350" customFormat="1">
      <c r="A86" s="351"/>
      <c r="B86" s="351"/>
      <c r="C86" s="351"/>
      <c r="D86" s="351"/>
      <c r="E86" s="351"/>
      <c r="F86" s="351"/>
      <c r="G86" s="351"/>
      <c r="H86" s="396"/>
      <c r="I86" s="396"/>
      <c r="J86" s="381"/>
      <c r="K86" s="381"/>
      <c r="L86" s="381"/>
      <c r="X86" s="351"/>
      <c r="Y86" s="351"/>
      <c r="Z86" s="351"/>
      <c r="AA86" s="351"/>
      <c r="AB86" s="351"/>
    </row>
    <row r="87" spans="1:28" s="350" customFormat="1">
      <c r="A87" s="351"/>
      <c r="B87" s="351"/>
      <c r="C87" s="351"/>
      <c r="D87" s="351"/>
      <c r="E87" s="351"/>
      <c r="F87" s="351"/>
      <c r="G87" s="351"/>
      <c r="H87" s="396"/>
      <c r="I87" s="396"/>
      <c r="J87" s="381"/>
      <c r="K87" s="381"/>
      <c r="L87" s="381"/>
      <c r="X87" s="351"/>
      <c r="Y87" s="351"/>
      <c r="Z87" s="351"/>
      <c r="AA87" s="351"/>
      <c r="AB87" s="351"/>
    </row>
    <row r="88" spans="1:28" s="350" customFormat="1">
      <c r="A88" s="351"/>
      <c r="B88" s="351"/>
      <c r="C88" s="351"/>
      <c r="D88" s="351"/>
      <c r="E88" s="351"/>
      <c r="F88" s="351"/>
      <c r="G88" s="351"/>
      <c r="H88" s="396"/>
      <c r="I88" s="396"/>
      <c r="J88" s="381"/>
      <c r="K88" s="381"/>
      <c r="L88" s="381"/>
      <c r="X88" s="351"/>
      <c r="Y88" s="351"/>
      <c r="Z88" s="351"/>
      <c r="AA88" s="351"/>
      <c r="AB88" s="351"/>
    </row>
    <row r="89" spans="1:28" s="350" customFormat="1">
      <c r="A89" s="351"/>
      <c r="B89" s="351"/>
      <c r="C89" s="351"/>
      <c r="D89" s="351"/>
      <c r="E89" s="351"/>
      <c r="F89" s="351"/>
      <c r="G89" s="351"/>
      <c r="H89" s="396"/>
      <c r="I89" s="396"/>
      <c r="J89" s="381"/>
      <c r="K89" s="381"/>
      <c r="L89" s="381"/>
      <c r="X89" s="351"/>
      <c r="Y89" s="351"/>
      <c r="Z89" s="351"/>
      <c r="AA89" s="351"/>
      <c r="AB89" s="351"/>
    </row>
    <row r="90" spans="1:28" s="350" customFormat="1">
      <c r="A90" s="351"/>
      <c r="B90" s="351"/>
      <c r="C90" s="351"/>
      <c r="D90" s="351"/>
      <c r="E90" s="351"/>
      <c r="F90" s="351"/>
      <c r="G90" s="351"/>
      <c r="H90" s="396"/>
      <c r="I90" s="396"/>
      <c r="J90" s="381"/>
      <c r="K90" s="381"/>
      <c r="L90" s="381"/>
      <c r="X90" s="351"/>
      <c r="Y90" s="351"/>
      <c r="Z90" s="351"/>
      <c r="AA90" s="351"/>
      <c r="AB90" s="351"/>
    </row>
  </sheetData>
  <sheetProtection selectLockedCells="1" selectUnlockedCells="1"/>
  <mergeCells count="5">
    <mergeCell ref="A1:G1"/>
    <mergeCell ref="A2:G2"/>
    <mergeCell ref="A3:A5"/>
    <mergeCell ref="M4:O4"/>
    <mergeCell ref="P4:R4"/>
  </mergeCells>
  <printOptions horizontalCentered="1" verticalCentered="1" gridLinesSet="0"/>
  <pageMargins left="0" right="0" top="0" bottom="0" header="0" footer="0"/>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dimension ref="A1:AB102"/>
  <sheetViews>
    <sheetView showGridLines="0" workbookViewId="0">
      <selection activeCell="U8" sqref="U8"/>
    </sheetView>
  </sheetViews>
  <sheetFormatPr defaultRowHeight="12.75"/>
  <cols>
    <col min="1" max="1" width="20.7109375" style="351" customWidth="1"/>
    <col min="2" max="7" width="13.28515625" style="351" customWidth="1"/>
    <col min="8" max="8" width="7" style="396" customWidth="1"/>
    <col min="9" max="9" width="2.5703125" style="396" hidden="1" customWidth="1"/>
    <col min="10" max="11" width="3" style="349" hidden="1" customWidth="1"/>
    <col min="12" max="12" width="4.140625" style="349" hidden="1" customWidth="1"/>
    <col min="13" max="13" width="9.42578125" style="350" hidden="1" customWidth="1"/>
    <col min="14" max="14" width="7.42578125" style="350" hidden="1" customWidth="1"/>
    <col min="15" max="15" width="9.42578125" style="350" hidden="1" customWidth="1"/>
    <col min="16" max="18" width="8.28515625" style="350" hidden="1" customWidth="1"/>
    <col min="19" max="19" width="3" style="350" hidden="1" customWidth="1"/>
    <col min="20" max="20" width="12.85546875" style="350" hidden="1" customWidth="1"/>
    <col min="21" max="23" width="9.140625" style="350" customWidth="1"/>
    <col min="24" max="28" width="9.140625" style="351" customWidth="1"/>
    <col min="29" max="16384" width="9.140625" style="351"/>
  </cols>
  <sheetData>
    <row r="1" spans="1:23" ht="35.1" customHeight="1">
      <c r="A1" s="656" t="s">
        <v>788</v>
      </c>
      <c r="B1" s="668"/>
      <c r="C1" s="668"/>
      <c r="D1" s="668"/>
      <c r="E1" s="668"/>
      <c r="F1" s="668"/>
      <c r="G1" s="668"/>
      <c r="H1" s="352"/>
      <c r="I1" s="352"/>
    </row>
    <row r="2" spans="1:23" ht="26.25" customHeight="1">
      <c r="A2" s="658" t="s">
        <v>1158</v>
      </c>
      <c r="B2" s="658"/>
      <c r="C2" s="658"/>
      <c r="D2" s="658"/>
      <c r="E2" s="658"/>
      <c r="F2" s="658"/>
      <c r="G2" s="658"/>
      <c r="H2" s="352"/>
      <c r="I2" s="352"/>
    </row>
    <row r="3" spans="1:23" ht="20.100000000000001" customHeight="1">
      <c r="A3" s="659" t="s">
        <v>243</v>
      </c>
      <c r="B3" s="411">
        <v>2011</v>
      </c>
      <c r="C3" s="412"/>
      <c r="D3" s="413"/>
      <c r="E3" s="412">
        <f>+B3+1</f>
        <v>2012</v>
      </c>
      <c r="F3" s="412"/>
      <c r="G3" s="353"/>
      <c r="H3" s="382"/>
      <c r="I3" s="382"/>
    </row>
    <row r="4" spans="1:23" ht="20.100000000000001" customHeight="1">
      <c r="A4" s="660"/>
      <c r="B4" s="358" t="s">
        <v>34</v>
      </c>
      <c r="C4" s="359" t="s">
        <v>33</v>
      </c>
      <c r="D4" s="358" t="s">
        <v>35</v>
      </c>
      <c r="E4" s="358" t="s">
        <v>34</v>
      </c>
      <c r="F4" s="359" t="s">
        <v>33</v>
      </c>
      <c r="G4" s="360" t="s">
        <v>35</v>
      </c>
      <c r="H4" s="361"/>
      <c r="I4" s="361"/>
      <c r="M4" s="665">
        <f>+B3</f>
        <v>2011</v>
      </c>
      <c r="N4" s="666"/>
      <c r="O4" s="667"/>
      <c r="P4" s="665">
        <f>+E3</f>
        <v>2012</v>
      </c>
      <c r="Q4" s="666"/>
      <c r="R4" s="667"/>
    </row>
    <row r="5" spans="1:23" s="357" customFormat="1" ht="20.100000000000001" customHeight="1">
      <c r="A5" s="661"/>
      <c r="B5" s="408" t="s">
        <v>562</v>
      </c>
      <c r="C5" s="409" t="s">
        <v>561</v>
      </c>
      <c r="D5" s="408" t="s">
        <v>560</v>
      </c>
      <c r="E5" s="408" t="s">
        <v>562</v>
      </c>
      <c r="F5" s="409" t="s">
        <v>561</v>
      </c>
      <c r="G5" s="410" t="s">
        <v>560</v>
      </c>
      <c r="H5" s="362"/>
      <c r="I5" s="362"/>
      <c r="J5" s="381"/>
      <c r="K5" s="349"/>
      <c r="L5" s="349"/>
      <c r="M5" s="364" t="s">
        <v>20</v>
      </c>
      <c r="N5" s="365" t="s">
        <v>19</v>
      </c>
      <c r="O5" s="364" t="s">
        <v>21</v>
      </c>
      <c r="P5" s="364" t="s">
        <v>20</v>
      </c>
      <c r="Q5" s="365" t="s">
        <v>19</v>
      </c>
      <c r="R5" s="383" t="s">
        <v>21</v>
      </c>
      <c r="S5" s="356"/>
      <c r="T5" s="356"/>
      <c r="U5" s="356"/>
      <c r="V5" s="356"/>
      <c r="W5" s="356"/>
    </row>
    <row r="6" spans="1:23" ht="21.95" customHeight="1">
      <c r="A6" s="544">
        <v>-14</v>
      </c>
      <c r="B6" s="490">
        <v>11</v>
      </c>
      <c r="C6" s="490">
        <v>0</v>
      </c>
      <c r="D6" s="491">
        <f>+C6+B6</f>
        <v>11</v>
      </c>
      <c r="E6" s="490">
        <v>10</v>
      </c>
      <c r="F6" s="490">
        <v>1</v>
      </c>
      <c r="G6" s="491">
        <f>+F6+E6</f>
        <v>11</v>
      </c>
      <c r="H6" s="384"/>
      <c r="I6" s="384"/>
      <c r="J6" s="385">
        <v>14</v>
      </c>
      <c r="K6" s="385"/>
      <c r="L6" s="386">
        <f>+J6</f>
        <v>14</v>
      </c>
      <c r="M6" s="350">
        <f t="shared" ref="M6:M17" si="0">+L6*B6</f>
        <v>154</v>
      </c>
      <c r="N6" s="350">
        <f t="shared" ref="N6:N17" si="1">+L6*C6</f>
        <v>0</v>
      </c>
      <c r="O6" s="350">
        <f t="shared" ref="O6:O17" si="2">+L6*D6</f>
        <v>154</v>
      </c>
      <c r="P6" s="350">
        <f>+E6*S6</f>
        <v>140</v>
      </c>
      <c r="Q6" s="350">
        <f t="shared" ref="Q6:Q17" si="3">+F6*S6</f>
        <v>14</v>
      </c>
      <c r="R6" s="350">
        <f t="shared" ref="R6:R17" si="4">+G6*S6</f>
        <v>154</v>
      </c>
      <c r="S6" s="350">
        <v>14</v>
      </c>
    </row>
    <row r="7" spans="1:23" ht="21.95" customHeight="1">
      <c r="A7" s="369" t="s">
        <v>29</v>
      </c>
      <c r="B7" s="490">
        <v>0</v>
      </c>
      <c r="C7" s="490">
        <v>0</v>
      </c>
      <c r="D7" s="491">
        <f t="shared" ref="D7:D17" si="5">+C7+B7</f>
        <v>0</v>
      </c>
      <c r="E7" s="490">
        <v>0</v>
      </c>
      <c r="F7" s="490">
        <v>0</v>
      </c>
      <c r="G7" s="491">
        <f t="shared" ref="G7:G17" si="6">+F7+E7</f>
        <v>0</v>
      </c>
      <c r="H7" s="384"/>
      <c r="I7" s="384"/>
      <c r="J7" s="385">
        <v>15</v>
      </c>
      <c r="K7" s="385">
        <v>17</v>
      </c>
      <c r="L7" s="386">
        <f>+(J7+K7)/2</f>
        <v>16</v>
      </c>
      <c r="M7" s="350">
        <f t="shared" si="0"/>
        <v>0</v>
      </c>
      <c r="N7" s="350">
        <f t="shared" si="1"/>
        <v>0</v>
      </c>
      <c r="O7" s="350">
        <f t="shared" si="2"/>
        <v>0</v>
      </c>
      <c r="P7" s="350">
        <f t="shared" ref="P7:P17" si="7">+E7*S7</f>
        <v>0</v>
      </c>
      <c r="Q7" s="350">
        <f t="shared" si="3"/>
        <v>0</v>
      </c>
      <c r="R7" s="350">
        <f t="shared" si="4"/>
        <v>0</v>
      </c>
      <c r="S7" s="350">
        <v>16</v>
      </c>
    </row>
    <row r="8" spans="1:23" ht="21.95" customHeight="1">
      <c r="A8" s="370" t="s">
        <v>30</v>
      </c>
      <c r="B8" s="490">
        <v>36</v>
      </c>
      <c r="C8" s="490">
        <v>2</v>
      </c>
      <c r="D8" s="491">
        <f t="shared" si="5"/>
        <v>38</v>
      </c>
      <c r="E8" s="490">
        <v>4</v>
      </c>
      <c r="F8" s="490">
        <v>1</v>
      </c>
      <c r="G8" s="491">
        <f t="shared" si="6"/>
        <v>5</v>
      </c>
      <c r="H8" s="384"/>
      <c r="I8" s="384"/>
      <c r="J8" s="385">
        <v>18</v>
      </c>
      <c r="K8" s="385">
        <v>24</v>
      </c>
      <c r="L8" s="386">
        <f t="shared" ref="L8:L16" si="8">+(J8+K8)/2</f>
        <v>21</v>
      </c>
      <c r="M8" s="350">
        <f t="shared" si="0"/>
        <v>756</v>
      </c>
      <c r="N8" s="350">
        <f t="shared" si="1"/>
        <v>42</v>
      </c>
      <c r="O8" s="350">
        <f t="shared" si="2"/>
        <v>798</v>
      </c>
      <c r="P8" s="350">
        <f t="shared" si="7"/>
        <v>84</v>
      </c>
      <c r="Q8" s="350">
        <f t="shared" si="3"/>
        <v>21</v>
      </c>
      <c r="R8" s="350">
        <f t="shared" si="4"/>
        <v>105</v>
      </c>
      <c r="S8" s="350">
        <v>21</v>
      </c>
    </row>
    <row r="9" spans="1:23" ht="21.95" customHeight="1">
      <c r="A9" s="369" t="s">
        <v>563</v>
      </c>
      <c r="B9" s="490">
        <v>88</v>
      </c>
      <c r="C9" s="490">
        <v>3</v>
      </c>
      <c r="D9" s="491">
        <f t="shared" si="5"/>
        <v>91</v>
      </c>
      <c r="E9" s="490">
        <v>15</v>
      </c>
      <c r="F9" s="490">
        <v>4</v>
      </c>
      <c r="G9" s="491">
        <f t="shared" si="6"/>
        <v>19</v>
      </c>
      <c r="H9" s="384"/>
      <c r="I9" s="384"/>
      <c r="J9" s="385">
        <v>25</v>
      </c>
      <c r="K9" s="385">
        <v>29</v>
      </c>
      <c r="L9" s="386">
        <f t="shared" si="8"/>
        <v>27</v>
      </c>
      <c r="M9" s="350">
        <f t="shared" si="0"/>
        <v>2376</v>
      </c>
      <c r="N9" s="350">
        <f t="shared" si="1"/>
        <v>81</v>
      </c>
      <c r="O9" s="350">
        <f t="shared" si="2"/>
        <v>2457</v>
      </c>
      <c r="P9" s="350">
        <f t="shared" si="7"/>
        <v>405</v>
      </c>
      <c r="Q9" s="350">
        <f t="shared" si="3"/>
        <v>108</v>
      </c>
      <c r="R9" s="350">
        <f t="shared" si="4"/>
        <v>513</v>
      </c>
      <c r="S9" s="350">
        <v>27</v>
      </c>
    </row>
    <row r="10" spans="1:23" ht="21.95" customHeight="1">
      <c r="A10" s="369" t="s">
        <v>564</v>
      </c>
      <c r="B10" s="490">
        <v>104</v>
      </c>
      <c r="C10" s="490">
        <v>4</v>
      </c>
      <c r="D10" s="491">
        <f t="shared" si="5"/>
        <v>108</v>
      </c>
      <c r="E10" s="490">
        <v>31</v>
      </c>
      <c r="F10" s="490">
        <v>0</v>
      </c>
      <c r="G10" s="491">
        <f t="shared" si="6"/>
        <v>31</v>
      </c>
      <c r="H10" s="384"/>
      <c r="I10" s="384"/>
      <c r="J10" s="385">
        <v>30</v>
      </c>
      <c r="K10" s="385">
        <v>34</v>
      </c>
      <c r="L10" s="386">
        <f t="shared" si="8"/>
        <v>32</v>
      </c>
      <c r="M10" s="350">
        <f t="shared" si="0"/>
        <v>3328</v>
      </c>
      <c r="N10" s="350">
        <f t="shared" si="1"/>
        <v>128</v>
      </c>
      <c r="O10" s="350">
        <f t="shared" si="2"/>
        <v>3456</v>
      </c>
      <c r="P10" s="350">
        <f t="shared" si="7"/>
        <v>992</v>
      </c>
      <c r="Q10" s="350">
        <f t="shared" si="3"/>
        <v>0</v>
      </c>
      <c r="R10" s="350">
        <f t="shared" si="4"/>
        <v>992</v>
      </c>
      <c r="S10" s="350">
        <v>32</v>
      </c>
    </row>
    <row r="11" spans="1:23" ht="21.95" customHeight="1">
      <c r="A11" s="369" t="s">
        <v>565</v>
      </c>
      <c r="B11" s="490">
        <v>105</v>
      </c>
      <c r="C11" s="490">
        <v>1</v>
      </c>
      <c r="D11" s="491">
        <f t="shared" si="5"/>
        <v>106</v>
      </c>
      <c r="E11" s="490">
        <v>84</v>
      </c>
      <c r="F11" s="490">
        <v>1</v>
      </c>
      <c r="G11" s="491">
        <f t="shared" si="6"/>
        <v>85</v>
      </c>
      <c r="H11" s="384"/>
      <c r="I11" s="384"/>
      <c r="J11" s="385">
        <v>35</v>
      </c>
      <c r="K11" s="385">
        <v>39</v>
      </c>
      <c r="L11" s="386">
        <f t="shared" si="8"/>
        <v>37</v>
      </c>
      <c r="M11" s="350">
        <f t="shared" si="0"/>
        <v>3885</v>
      </c>
      <c r="N11" s="350">
        <f t="shared" si="1"/>
        <v>37</v>
      </c>
      <c r="O11" s="350">
        <f t="shared" si="2"/>
        <v>3922</v>
      </c>
      <c r="P11" s="350">
        <f t="shared" si="7"/>
        <v>3108</v>
      </c>
      <c r="Q11" s="350">
        <f t="shared" si="3"/>
        <v>37</v>
      </c>
      <c r="R11" s="350">
        <f t="shared" si="4"/>
        <v>3145</v>
      </c>
      <c r="S11" s="350">
        <v>37</v>
      </c>
    </row>
    <row r="12" spans="1:23" ht="21.95" customHeight="1">
      <c r="A12" s="369" t="s">
        <v>566</v>
      </c>
      <c r="B12" s="490">
        <v>124</v>
      </c>
      <c r="C12" s="490">
        <v>0</v>
      </c>
      <c r="D12" s="491">
        <f t="shared" si="5"/>
        <v>124</v>
      </c>
      <c r="E12" s="490">
        <v>90</v>
      </c>
      <c r="F12" s="490">
        <v>1</v>
      </c>
      <c r="G12" s="491">
        <f t="shared" si="6"/>
        <v>91</v>
      </c>
      <c r="H12" s="384"/>
      <c r="I12" s="384"/>
      <c r="J12" s="385">
        <v>40</v>
      </c>
      <c r="K12" s="385">
        <v>44</v>
      </c>
      <c r="L12" s="386">
        <f t="shared" si="8"/>
        <v>42</v>
      </c>
      <c r="M12" s="350">
        <f t="shared" si="0"/>
        <v>5208</v>
      </c>
      <c r="N12" s="350">
        <f t="shared" si="1"/>
        <v>0</v>
      </c>
      <c r="O12" s="350">
        <f t="shared" si="2"/>
        <v>5208</v>
      </c>
      <c r="P12" s="350">
        <f t="shared" si="7"/>
        <v>3780</v>
      </c>
      <c r="Q12" s="350">
        <f t="shared" si="3"/>
        <v>42</v>
      </c>
      <c r="R12" s="350">
        <f t="shared" si="4"/>
        <v>3822</v>
      </c>
      <c r="S12" s="350">
        <v>42</v>
      </c>
    </row>
    <row r="13" spans="1:23" ht="21.95" customHeight="1">
      <c r="A13" s="369" t="s">
        <v>567</v>
      </c>
      <c r="B13" s="490">
        <v>83</v>
      </c>
      <c r="C13" s="490">
        <v>0</v>
      </c>
      <c r="D13" s="491">
        <f t="shared" si="5"/>
        <v>83</v>
      </c>
      <c r="E13" s="490">
        <v>48</v>
      </c>
      <c r="F13" s="490">
        <v>1</v>
      </c>
      <c r="G13" s="491">
        <f t="shared" si="6"/>
        <v>49</v>
      </c>
      <c r="H13" s="384"/>
      <c r="I13" s="384"/>
      <c r="J13" s="385">
        <v>45</v>
      </c>
      <c r="K13" s="385">
        <v>49</v>
      </c>
      <c r="L13" s="386">
        <f t="shared" si="8"/>
        <v>47</v>
      </c>
      <c r="M13" s="350">
        <f t="shared" si="0"/>
        <v>3901</v>
      </c>
      <c r="N13" s="350">
        <f t="shared" si="1"/>
        <v>0</v>
      </c>
      <c r="O13" s="350">
        <f t="shared" si="2"/>
        <v>3901</v>
      </c>
      <c r="P13" s="350">
        <f t="shared" si="7"/>
        <v>2256</v>
      </c>
      <c r="Q13" s="350">
        <f t="shared" si="3"/>
        <v>47</v>
      </c>
      <c r="R13" s="350">
        <f t="shared" si="4"/>
        <v>2303</v>
      </c>
      <c r="S13" s="350">
        <v>47</v>
      </c>
    </row>
    <row r="14" spans="1:23" ht="21.95" customHeight="1">
      <c r="A14" s="369" t="s">
        <v>568</v>
      </c>
      <c r="B14" s="490">
        <v>45</v>
      </c>
      <c r="C14" s="490">
        <v>0</v>
      </c>
      <c r="D14" s="491">
        <f t="shared" si="5"/>
        <v>45</v>
      </c>
      <c r="E14" s="490">
        <v>36</v>
      </c>
      <c r="F14" s="490">
        <v>0</v>
      </c>
      <c r="G14" s="491">
        <f t="shared" si="6"/>
        <v>36</v>
      </c>
      <c r="H14" s="384"/>
      <c r="I14" s="384"/>
      <c r="J14" s="385">
        <v>50</v>
      </c>
      <c r="K14" s="385">
        <v>54</v>
      </c>
      <c r="L14" s="386">
        <f t="shared" si="8"/>
        <v>52</v>
      </c>
      <c r="M14" s="350">
        <f t="shared" si="0"/>
        <v>2340</v>
      </c>
      <c r="N14" s="350">
        <f t="shared" si="1"/>
        <v>0</v>
      </c>
      <c r="O14" s="350">
        <f t="shared" si="2"/>
        <v>2340</v>
      </c>
      <c r="P14" s="350">
        <f t="shared" si="7"/>
        <v>1872</v>
      </c>
      <c r="Q14" s="350">
        <f t="shared" si="3"/>
        <v>0</v>
      </c>
      <c r="R14" s="350">
        <f t="shared" si="4"/>
        <v>1872</v>
      </c>
      <c r="S14" s="350">
        <v>52</v>
      </c>
    </row>
    <row r="15" spans="1:23" ht="21.95" customHeight="1">
      <c r="A15" s="369" t="s">
        <v>569</v>
      </c>
      <c r="B15" s="490">
        <v>15</v>
      </c>
      <c r="C15" s="490">
        <v>0</v>
      </c>
      <c r="D15" s="491">
        <f t="shared" si="5"/>
        <v>15</v>
      </c>
      <c r="E15" s="490">
        <v>17</v>
      </c>
      <c r="F15" s="490">
        <v>0</v>
      </c>
      <c r="G15" s="491">
        <f t="shared" si="6"/>
        <v>17</v>
      </c>
      <c r="H15" s="384"/>
      <c r="I15" s="384"/>
      <c r="J15" s="385">
        <v>55</v>
      </c>
      <c r="K15" s="385">
        <v>59</v>
      </c>
      <c r="L15" s="386">
        <f t="shared" si="8"/>
        <v>57</v>
      </c>
      <c r="M15" s="350">
        <f t="shared" si="0"/>
        <v>855</v>
      </c>
      <c r="N15" s="350">
        <f t="shared" si="1"/>
        <v>0</v>
      </c>
      <c r="O15" s="350">
        <f t="shared" si="2"/>
        <v>855</v>
      </c>
      <c r="P15" s="350">
        <f t="shared" si="7"/>
        <v>969</v>
      </c>
      <c r="Q15" s="350">
        <f t="shared" si="3"/>
        <v>0</v>
      </c>
      <c r="R15" s="350">
        <f t="shared" si="4"/>
        <v>969</v>
      </c>
      <c r="S15" s="350">
        <v>57</v>
      </c>
    </row>
    <row r="16" spans="1:23" ht="21.95" customHeight="1">
      <c r="A16" s="370" t="s">
        <v>31</v>
      </c>
      <c r="B16" s="490">
        <v>19</v>
      </c>
      <c r="C16" s="490">
        <v>0</v>
      </c>
      <c r="D16" s="491">
        <f t="shared" si="5"/>
        <v>19</v>
      </c>
      <c r="E16" s="490">
        <v>13</v>
      </c>
      <c r="F16" s="490">
        <v>0</v>
      </c>
      <c r="G16" s="491">
        <f t="shared" si="6"/>
        <v>13</v>
      </c>
      <c r="H16" s="384"/>
      <c r="I16" s="384"/>
      <c r="J16" s="385">
        <v>60</v>
      </c>
      <c r="K16" s="385">
        <v>64</v>
      </c>
      <c r="L16" s="386">
        <f t="shared" si="8"/>
        <v>62</v>
      </c>
      <c r="M16" s="350">
        <f t="shared" si="0"/>
        <v>1178</v>
      </c>
      <c r="N16" s="350">
        <f t="shared" si="1"/>
        <v>0</v>
      </c>
      <c r="O16" s="350">
        <f t="shared" si="2"/>
        <v>1178</v>
      </c>
      <c r="P16" s="350">
        <f t="shared" si="7"/>
        <v>806</v>
      </c>
      <c r="Q16" s="350">
        <f t="shared" si="3"/>
        <v>0</v>
      </c>
      <c r="R16" s="350">
        <f t="shared" si="4"/>
        <v>806</v>
      </c>
      <c r="S16" s="350">
        <v>62</v>
      </c>
    </row>
    <row r="17" spans="1:28" ht="21.95" customHeight="1">
      <c r="A17" s="545" t="s">
        <v>32</v>
      </c>
      <c r="B17" s="490">
        <v>57</v>
      </c>
      <c r="C17" s="490">
        <v>0</v>
      </c>
      <c r="D17" s="491">
        <f t="shared" si="5"/>
        <v>57</v>
      </c>
      <c r="E17" s="490">
        <v>38</v>
      </c>
      <c r="F17" s="490">
        <v>0</v>
      </c>
      <c r="G17" s="491">
        <f t="shared" si="6"/>
        <v>38</v>
      </c>
      <c r="H17" s="384"/>
      <c r="I17" s="384"/>
      <c r="J17" s="385">
        <v>65</v>
      </c>
      <c r="K17" s="385"/>
      <c r="L17" s="386">
        <f>+J17</f>
        <v>65</v>
      </c>
      <c r="M17" s="350">
        <f t="shared" si="0"/>
        <v>3705</v>
      </c>
      <c r="N17" s="350">
        <f t="shared" si="1"/>
        <v>0</v>
      </c>
      <c r="O17" s="350">
        <f t="shared" si="2"/>
        <v>3705</v>
      </c>
      <c r="P17" s="350">
        <f t="shared" si="7"/>
        <v>2470</v>
      </c>
      <c r="Q17" s="350">
        <f t="shared" si="3"/>
        <v>0</v>
      </c>
      <c r="R17" s="350">
        <f t="shared" si="4"/>
        <v>2470</v>
      </c>
      <c r="S17" s="350">
        <v>65</v>
      </c>
    </row>
    <row r="18" spans="1:28" ht="30" customHeight="1">
      <c r="A18" s="548" t="s">
        <v>1055</v>
      </c>
      <c r="B18" s="492">
        <f t="shared" ref="B18:G18" si="9">SUM(B6:B17)</f>
        <v>687</v>
      </c>
      <c r="C18" s="492">
        <f t="shared" si="9"/>
        <v>10</v>
      </c>
      <c r="D18" s="492">
        <f t="shared" si="9"/>
        <v>697</v>
      </c>
      <c r="E18" s="492">
        <f t="shared" si="9"/>
        <v>386</v>
      </c>
      <c r="F18" s="492">
        <f t="shared" si="9"/>
        <v>9</v>
      </c>
      <c r="G18" s="492">
        <f t="shared" si="9"/>
        <v>395</v>
      </c>
      <c r="H18" s="384"/>
      <c r="I18" s="384"/>
      <c r="J18" s="385"/>
      <c r="K18" s="385"/>
      <c r="L18" s="387"/>
      <c r="M18" s="388">
        <f t="shared" ref="M18:R18" si="10">SUM(M6:M17)</f>
        <v>27686</v>
      </c>
      <c r="N18" s="388">
        <f t="shared" si="10"/>
        <v>288</v>
      </c>
      <c r="O18" s="388">
        <f t="shared" si="10"/>
        <v>27974</v>
      </c>
      <c r="P18" s="389">
        <f t="shared" si="10"/>
        <v>16882</v>
      </c>
      <c r="Q18" s="389">
        <f t="shared" si="10"/>
        <v>269</v>
      </c>
      <c r="R18" s="389">
        <f t="shared" si="10"/>
        <v>17151</v>
      </c>
      <c r="S18" s="389"/>
      <c r="T18" s="389"/>
      <c r="U18" s="389"/>
      <c r="V18" s="389"/>
      <c r="W18" s="389"/>
      <c r="X18" s="390"/>
      <c r="Y18" s="390"/>
      <c r="Z18" s="390"/>
      <c r="AA18" s="390"/>
      <c r="AB18" s="390"/>
    </row>
    <row r="19" spans="1:28" ht="30.75" customHeight="1">
      <c r="A19" s="547" t="s">
        <v>1067</v>
      </c>
      <c r="B19" s="492">
        <f>+(B6*14+B7*16+B8*21+B9*27+B10*32+B11*37+B12*42+B13*47+B14*52+B15*57+B16*62+B17*67)/B18</f>
        <v>40.465793304221251</v>
      </c>
      <c r="C19" s="492">
        <f>+(C6*14+C7*16+C8*21+C9*27+C10*32+C11*37+C12*42+C13*47+C14*52+C15*57+C16*62+C17*67)/C18</f>
        <v>28.8</v>
      </c>
      <c r="D19" s="492">
        <f t="shared" ref="D19:J19" si="11">+(D6*14+D7*16+D8*21+D9*27+D10*32+D11*37+D12*42+D13*47+D14*52+D15*57+D16*62+D17*67)/D18</f>
        <v>40.298421807747488</v>
      </c>
      <c r="E19" s="492">
        <f t="shared" si="11"/>
        <v>43.932642487046635</v>
      </c>
      <c r="F19" s="492">
        <f>+(F6*14+F7*16+F8*21+F9*27+F10*32+F11*37+F12*42+F13*47+F14*52+F15*57+F16*62+F17*67)/F18</f>
        <v>29.888888888888889</v>
      </c>
      <c r="G19" s="492">
        <f t="shared" si="11"/>
        <v>43.612658227848101</v>
      </c>
      <c r="H19" s="384"/>
      <c r="I19" s="384" t="e">
        <f t="shared" si="11"/>
        <v>#DIV/0!</v>
      </c>
      <c r="J19" s="349" t="e">
        <f t="shared" si="11"/>
        <v>#DIV/0!</v>
      </c>
      <c r="L19" s="391"/>
      <c r="M19" s="392">
        <f t="shared" ref="M19:S19" si="12">+M18/B18</f>
        <v>40.29985443959243</v>
      </c>
      <c r="N19" s="392">
        <f t="shared" si="12"/>
        <v>28.8</v>
      </c>
      <c r="O19" s="392">
        <f t="shared" si="12"/>
        <v>40.13486370157819</v>
      </c>
      <c r="P19" s="392">
        <f t="shared" si="12"/>
        <v>43.73575129533679</v>
      </c>
      <c r="Q19" s="392">
        <f t="shared" si="12"/>
        <v>29.888888888888889</v>
      </c>
      <c r="R19" s="392">
        <f t="shared" si="12"/>
        <v>43.420253164556961</v>
      </c>
      <c r="S19" s="392" t="e">
        <f t="shared" si="12"/>
        <v>#DIV/0!</v>
      </c>
    </row>
    <row r="20" spans="1:28">
      <c r="A20" s="393"/>
      <c r="B20" s="394"/>
      <c r="C20" s="394"/>
      <c r="D20" s="394"/>
      <c r="E20" s="394"/>
      <c r="F20" s="394"/>
      <c r="G20" s="394"/>
      <c r="H20" s="384"/>
      <c r="I20" s="384"/>
      <c r="L20" s="391"/>
      <c r="M20" s="395"/>
      <c r="N20" s="395"/>
      <c r="O20" s="395"/>
    </row>
    <row r="21" spans="1:28">
      <c r="A21" s="393"/>
      <c r="B21" s="394"/>
      <c r="C21" s="394"/>
      <c r="D21" s="394"/>
      <c r="E21" s="394"/>
      <c r="F21" s="394"/>
      <c r="G21" s="394"/>
      <c r="H21" s="384"/>
      <c r="I21" s="384"/>
      <c r="L21" s="391"/>
      <c r="M21" s="395"/>
      <c r="N21" s="395"/>
      <c r="O21" s="395"/>
    </row>
    <row r="22" spans="1:28">
      <c r="A22" s="378"/>
      <c r="L22" s="391"/>
      <c r="M22" s="395"/>
      <c r="N22" s="395"/>
      <c r="O22" s="395"/>
    </row>
    <row r="23" spans="1:28">
      <c r="A23" s="397"/>
      <c r="J23" s="381"/>
      <c r="K23" s="381"/>
      <c r="L23" s="381"/>
    </row>
    <row r="24" spans="1:28">
      <c r="J24" s="381"/>
      <c r="K24" s="381"/>
      <c r="L24" s="381"/>
    </row>
    <row r="25" spans="1:28">
      <c r="J25" s="381"/>
      <c r="K25" s="381"/>
      <c r="L25" s="381"/>
    </row>
    <row r="26" spans="1:28">
      <c r="J26" s="381"/>
      <c r="K26" s="381"/>
      <c r="L26" s="381"/>
    </row>
    <row r="27" spans="1:28">
      <c r="J27" s="381"/>
      <c r="K27" s="381"/>
      <c r="L27" s="381"/>
    </row>
    <row r="28" spans="1:28">
      <c r="J28" s="381"/>
      <c r="K28" s="381"/>
      <c r="L28" s="381"/>
    </row>
    <row r="29" spans="1:28">
      <c r="J29" s="381"/>
      <c r="K29" s="381"/>
      <c r="L29" s="381"/>
    </row>
    <row r="30" spans="1:28">
      <c r="J30" s="381"/>
      <c r="K30" s="381"/>
      <c r="L30" s="381"/>
    </row>
    <row r="31" spans="1:28">
      <c r="J31" s="381"/>
      <c r="K31" s="381"/>
      <c r="L31" s="381"/>
    </row>
    <row r="32" spans="1:28">
      <c r="J32" s="381"/>
      <c r="K32" s="381"/>
      <c r="L32" s="381"/>
    </row>
    <row r="33" spans="10:12">
      <c r="J33" s="381"/>
      <c r="K33" s="381"/>
      <c r="L33" s="381"/>
    </row>
    <row r="34" spans="10:12">
      <c r="J34" s="381"/>
      <c r="K34" s="381"/>
      <c r="L34" s="381"/>
    </row>
    <row r="35" spans="10:12">
      <c r="J35" s="381"/>
      <c r="K35" s="381"/>
      <c r="L35" s="381"/>
    </row>
    <row r="36" spans="10:12">
      <c r="J36" s="381"/>
      <c r="K36" s="381"/>
      <c r="L36" s="381"/>
    </row>
    <row r="37" spans="10:12">
      <c r="J37" s="381"/>
      <c r="K37" s="381"/>
      <c r="L37" s="381"/>
    </row>
    <row r="38" spans="10:12">
      <c r="J38" s="381"/>
      <c r="K38" s="381"/>
      <c r="L38" s="381"/>
    </row>
    <row r="39" spans="10:12">
      <c r="J39" s="381"/>
      <c r="K39" s="381"/>
      <c r="L39" s="381"/>
    </row>
    <row r="40" spans="10:12">
      <c r="J40" s="381"/>
      <c r="K40" s="381"/>
      <c r="L40" s="381"/>
    </row>
    <row r="41" spans="10:12">
      <c r="J41" s="381"/>
      <c r="K41" s="381"/>
      <c r="L41" s="381"/>
    </row>
    <row r="42" spans="10:12">
      <c r="J42" s="381"/>
      <c r="K42" s="381"/>
      <c r="L42" s="381"/>
    </row>
    <row r="43" spans="10:12">
      <c r="J43" s="381"/>
      <c r="K43" s="381"/>
      <c r="L43" s="381"/>
    </row>
    <row r="44" spans="10:12">
      <c r="J44" s="381"/>
      <c r="K44" s="381"/>
      <c r="L44" s="381"/>
    </row>
    <row r="45" spans="10:12">
      <c r="J45" s="381"/>
      <c r="K45" s="381"/>
      <c r="L45" s="381"/>
    </row>
    <row r="46" spans="10:12">
      <c r="J46" s="381"/>
      <c r="K46" s="381"/>
      <c r="L46" s="381"/>
    </row>
    <row r="47" spans="10:12">
      <c r="J47" s="381"/>
      <c r="K47" s="381"/>
      <c r="L47" s="381"/>
    </row>
    <row r="48" spans="10:12">
      <c r="J48" s="381"/>
      <c r="K48" s="381"/>
      <c r="L48" s="381"/>
    </row>
    <row r="49" spans="10:12">
      <c r="J49" s="381"/>
      <c r="K49" s="381"/>
      <c r="L49" s="381"/>
    </row>
    <row r="50" spans="10:12">
      <c r="J50" s="381"/>
      <c r="K50" s="381"/>
      <c r="L50" s="381"/>
    </row>
    <row r="51" spans="10:12">
      <c r="J51" s="381"/>
      <c r="K51" s="381"/>
      <c r="L51" s="381"/>
    </row>
    <row r="52" spans="10:12">
      <c r="J52" s="381"/>
      <c r="K52" s="381"/>
      <c r="L52" s="381"/>
    </row>
    <row r="53" spans="10:12">
      <c r="J53" s="381"/>
      <c r="K53" s="381"/>
      <c r="L53" s="381"/>
    </row>
    <row r="54" spans="10:12">
      <c r="J54" s="381"/>
      <c r="K54" s="381"/>
      <c r="L54" s="381"/>
    </row>
    <row r="55" spans="10:12">
      <c r="J55" s="381"/>
      <c r="K55" s="381"/>
      <c r="L55" s="381"/>
    </row>
    <row r="56" spans="10:12">
      <c r="J56" s="381"/>
      <c r="K56" s="381"/>
      <c r="L56" s="381"/>
    </row>
    <row r="57" spans="10:12">
      <c r="J57" s="381"/>
      <c r="K57" s="381"/>
      <c r="L57" s="381"/>
    </row>
    <row r="58" spans="10:12">
      <c r="J58" s="381"/>
      <c r="K58" s="381"/>
      <c r="L58" s="381"/>
    </row>
    <row r="59" spans="10:12">
      <c r="J59" s="381"/>
      <c r="K59" s="381"/>
      <c r="L59" s="381"/>
    </row>
    <row r="60" spans="10:12">
      <c r="J60" s="381"/>
      <c r="K60" s="381"/>
      <c r="L60" s="381"/>
    </row>
    <row r="61" spans="10:12">
      <c r="J61" s="381"/>
      <c r="K61" s="381"/>
      <c r="L61" s="381"/>
    </row>
    <row r="62" spans="10:12">
      <c r="J62" s="381"/>
      <c r="K62" s="381"/>
      <c r="L62" s="381"/>
    </row>
    <row r="63" spans="10:12">
      <c r="J63" s="381"/>
      <c r="K63" s="381"/>
      <c r="L63" s="381"/>
    </row>
    <row r="64" spans="10:12">
      <c r="J64" s="381"/>
      <c r="K64" s="381"/>
      <c r="L64" s="381"/>
    </row>
    <row r="65" spans="10:12">
      <c r="J65" s="381"/>
      <c r="K65" s="381"/>
      <c r="L65" s="381"/>
    </row>
    <row r="66" spans="10:12">
      <c r="J66" s="381"/>
      <c r="K66" s="381"/>
      <c r="L66" s="381"/>
    </row>
    <row r="67" spans="10:12">
      <c r="J67" s="381"/>
      <c r="K67" s="381"/>
      <c r="L67" s="381"/>
    </row>
    <row r="68" spans="10:12">
      <c r="J68" s="381"/>
      <c r="K68" s="381"/>
      <c r="L68" s="381"/>
    </row>
    <row r="69" spans="10:12">
      <c r="J69" s="381"/>
      <c r="K69" s="381"/>
      <c r="L69" s="381"/>
    </row>
    <row r="70" spans="10:12">
      <c r="J70" s="381"/>
      <c r="K70" s="381"/>
      <c r="L70" s="381"/>
    </row>
    <row r="71" spans="10:12">
      <c r="J71" s="381"/>
      <c r="K71" s="381"/>
      <c r="L71" s="381"/>
    </row>
    <row r="72" spans="10:12">
      <c r="J72" s="381"/>
      <c r="K72" s="381"/>
      <c r="L72" s="381"/>
    </row>
    <row r="73" spans="10:12">
      <c r="J73" s="381"/>
      <c r="K73" s="381"/>
      <c r="L73" s="381"/>
    </row>
    <row r="74" spans="10:12">
      <c r="J74" s="381"/>
      <c r="K74" s="381"/>
      <c r="L74" s="381"/>
    </row>
    <row r="75" spans="10:12">
      <c r="J75" s="381"/>
      <c r="K75" s="381"/>
      <c r="L75" s="381"/>
    </row>
    <row r="76" spans="10:12">
      <c r="J76" s="381"/>
      <c r="K76" s="381"/>
      <c r="L76" s="381"/>
    </row>
    <row r="77" spans="10:12">
      <c r="J77" s="381"/>
      <c r="K77" s="381"/>
      <c r="L77" s="381"/>
    </row>
    <row r="78" spans="10:12">
      <c r="J78" s="381"/>
      <c r="K78" s="381"/>
      <c r="L78" s="381"/>
    </row>
    <row r="79" spans="10:12">
      <c r="J79" s="381"/>
      <c r="K79" s="381"/>
      <c r="L79" s="381"/>
    </row>
    <row r="80" spans="10:12">
      <c r="J80" s="381"/>
      <c r="K80" s="381"/>
      <c r="L80" s="381"/>
    </row>
    <row r="81" spans="10:12">
      <c r="J81" s="381"/>
      <c r="K81" s="381"/>
      <c r="L81" s="381"/>
    </row>
    <row r="82" spans="10:12">
      <c r="J82" s="381"/>
      <c r="K82" s="381"/>
      <c r="L82" s="381"/>
    </row>
    <row r="83" spans="10:12">
      <c r="J83" s="381"/>
      <c r="K83" s="381"/>
      <c r="L83" s="381"/>
    </row>
    <row r="84" spans="10:12">
      <c r="J84" s="381"/>
      <c r="K84" s="381"/>
      <c r="L84" s="381"/>
    </row>
    <row r="85" spans="10:12">
      <c r="J85" s="381"/>
      <c r="K85" s="381"/>
      <c r="L85" s="381"/>
    </row>
    <row r="86" spans="10:12">
      <c r="J86" s="381"/>
      <c r="K86" s="381"/>
      <c r="L86" s="381"/>
    </row>
    <row r="87" spans="10:12">
      <c r="J87" s="381"/>
      <c r="K87" s="381"/>
      <c r="L87" s="381"/>
    </row>
    <row r="88" spans="10:12">
      <c r="J88" s="381"/>
      <c r="K88" s="381"/>
      <c r="L88" s="381"/>
    </row>
    <row r="89" spans="10:12">
      <c r="J89" s="381"/>
      <c r="K89" s="381"/>
      <c r="L89" s="381"/>
    </row>
    <row r="90" spans="10:12">
      <c r="J90" s="381"/>
      <c r="K90" s="381"/>
      <c r="L90" s="381"/>
    </row>
    <row r="91" spans="10:12">
      <c r="J91" s="381"/>
      <c r="K91" s="381"/>
      <c r="L91" s="381"/>
    </row>
    <row r="92" spans="10:12">
      <c r="J92" s="381"/>
      <c r="K92" s="381"/>
      <c r="L92" s="381"/>
    </row>
    <row r="93" spans="10:12">
      <c r="J93" s="381"/>
      <c r="K93" s="381"/>
      <c r="L93" s="381"/>
    </row>
    <row r="94" spans="10:12">
      <c r="J94" s="381"/>
      <c r="K94" s="381"/>
      <c r="L94" s="381"/>
    </row>
    <row r="95" spans="10:12">
      <c r="J95" s="381"/>
      <c r="K95" s="381"/>
      <c r="L95" s="381"/>
    </row>
    <row r="96" spans="10:12">
      <c r="J96" s="381"/>
      <c r="K96" s="381"/>
      <c r="L96" s="381"/>
    </row>
    <row r="97" spans="10:12">
      <c r="J97" s="381"/>
      <c r="K97" s="381"/>
      <c r="L97" s="381"/>
    </row>
    <row r="98" spans="10:12">
      <c r="J98" s="381"/>
      <c r="K98" s="381"/>
      <c r="L98" s="381"/>
    </row>
    <row r="99" spans="10:12">
      <c r="J99" s="381"/>
      <c r="K99" s="381"/>
      <c r="L99" s="381"/>
    </row>
    <row r="100" spans="10:12">
      <c r="J100" s="381"/>
      <c r="K100" s="381"/>
      <c r="L100" s="381"/>
    </row>
    <row r="101" spans="10:12">
      <c r="J101" s="381"/>
      <c r="K101" s="381"/>
      <c r="L101" s="381"/>
    </row>
    <row r="102" spans="10:12">
      <c r="J102" s="381"/>
      <c r="K102" s="381"/>
      <c r="L102" s="381"/>
    </row>
  </sheetData>
  <sheetProtection selectLockedCells="1" selectUnlockedCells="1"/>
  <mergeCells count="5">
    <mergeCell ref="A3:A5"/>
    <mergeCell ref="P4:R4"/>
    <mergeCell ref="M4:O4"/>
    <mergeCell ref="A1:G1"/>
    <mergeCell ref="A2:G2"/>
  </mergeCells>
  <phoneticPr fontId="8" type="noConversion"/>
  <printOptions horizontalCentered="1" verticalCentered="1" gridLinesSet="0"/>
  <pageMargins left="0" right="0" top="0" bottom="0" header="0" footer="0"/>
  <pageSetup paperSize="9" orientation="portrait" r:id="rId1"/>
  <headerFooter alignWithMargins="0"/>
  <drawing r:id="rId2"/>
</worksheet>
</file>

<file path=xl/worksheets/sheet9.xml><?xml version="1.0" encoding="utf-8"?>
<worksheet xmlns="http://schemas.openxmlformats.org/spreadsheetml/2006/main" xmlns:r="http://schemas.openxmlformats.org/officeDocument/2006/relationships">
  <dimension ref="A1:I1540"/>
  <sheetViews>
    <sheetView showGridLines="0" topLeftCell="A22" zoomScaleSheetLayoutView="100" workbookViewId="0">
      <selection activeCell="K20" sqref="K20"/>
    </sheetView>
  </sheetViews>
  <sheetFormatPr defaultRowHeight="12.75"/>
  <cols>
    <col min="1" max="1" width="7.85546875" style="92" customWidth="1"/>
    <col min="2" max="2" width="44.85546875" style="92" customWidth="1"/>
    <col min="3" max="3" width="9.140625" style="92"/>
    <col min="4" max="5" width="8.140625" style="92" bestFit="1" customWidth="1"/>
    <col min="6" max="8" width="7.7109375" style="92" customWidth="1"/>
    <col min="9" max="16384" width="9.140625" style="92"/>
  </cols>
  <sheetData>
    <row r="1" spans="1:9" s="93" customFormat="1" ht="32.25" customHeight="1">
      <c r="A1" s="691" t="s">
        <v>785</v>
      </c>
      <c r="B1" s="692"/>
      <c r="C1" s="692"/>
      <c r="D1" s="692"/>
      <c r="E1" s="692"/>
      <c r="F1" s="692"/>
      <c r="G1" s="692"/>
      <c r="H1" s="692"/>
    </row>
    <row r="2" spans="1:9" s="93" customFormat="1" ht="26.25" customHeight="1">
      <c r="A2" s="698" t="s">
        <v>1159</v>
      </c>
      <c r="B2" s="698"/>
      <c r="C2" s="698"/>
      <c r="D2" s="698"/>
      <c r="E2" s="698"/>
      <c r="F2" s="698"/>
      <c r="G2" s="698"/>
      <c r="H2" s="698"/>
    </row>
    <row r="3" spans="1:9" s="103" customFormat="1" ht="12">
      <c r="A3" s="100"/>
      <c r="B3" s="100"/>
      <c r="C3" s="100"/>
      <c r="D3" s="100"/>
      <c r="E3" s="100"/>
      <c r="F3" s="100"/>
      <c r="G3" s="677" t="s">
        <v>786</v>
      </c>
      <c r="H3" s="677"/>
    </row>
    <row r="4" spans="1:9" s="103" customFormat="1" ht="15" customHeight="1">
      <c r="A4" s="685" t="s">
        <v>928</v>
      </c>
      <c r="B4" s="686"/>
      <c r="C4" s="693">
        <v>2012</v>
      </c>
      <c r="D4" s="694"/>
      <c r="E4" s="694"/>
      <c r="F4" s="694"/>
      <c r="G4" s="694"/>
      <c r="H4" s="694"/>
      <c r="I4" s="100"/>
    </row>
    <row r="5" spans="1:9" s="493" customFormat="1" ht="15" customHeight="1">
      <c r="A5" s="687"/>
      <c r="B5" s="688"/>
      <c r="C5" s="695" t="s">
        <v>805</v>
      </c>
      <c r="D5" s="696"/>
      <c r="E5" s="697"/>
      <c r="F5" s="695" t="s">
        <v>1068</v>
      </c>
      <c r="G5" s="696"/>
      <c r="H5" s="696"/>
      <c r="I5" s="289"/>
    </row>
    <row r="6" spans="1:9" s="493" customFormat="1" ht="15" customHeight="1">
      <c r="A6" s="687"/>
      <c r="B6" s="688"/>
      <c r="C6" s="682" t="s">
        <v>164</v>
      </c>
      <c r="D6" s="683"/>
      <c r="E6" s="684"/>
      <c r="F6" s="682" t="s">
        <v>165</v>
      </c>
      <c r="G6" s="683"/>
      <c r="H6" s="683"/>
      <c r="I6" s="289"/>
    </row>
    <row r="7" spans="1:9" s="493" customFormat="1" ht="15" customHeight="1">
      <c r="A7" s="687"/>
      <c r="B7" s="688"/>
      <c r="C7" s="495" t="s">
        <v>34</v>
      </c>
      <c r="D7" s="458" t="s">
        <v>33</v>
      </c>
      <c r="E7" s="495" t="s">
        <v>35</v>
      </c>
      <c r="F7" s="495" t="s">
        <v>34</v>
      </c>
      <c r="G7" s="458" t="s">
        <v>33</v>
      </c>
      <c r="H7" s="459" t="s">
        <v>35</v>
      </c>
      <c r="I7" s="289"/>
    </row>
    <row r="8" spans="1:9" s="493" customFormat="1" ht="15" customHeight="1">
      <c r="A8" s="689"/>
      <c r="B8" s="690"/>
      <c r="C8" s="414" t="s">
        <v>562</v>
      </c>
      <c r="D8" s="414" t="s">
        <v>561</v>
      </c>
      <c r="E8" s="414" t="s">
        <v>560</v>
      </c>
      <c r="F8" s="414" t="s">
        <v>562</v>
      </c>
      <c r="G8" s="414" t="s">
        <v>561</v>
      </c>
      <c r="H8" s="415" t="s">
        <v>560</v>
      </c>
      <c r="I8" s="289"/>
    </row>
    <row r="9" spans="1:9" s="103" customFormat="1" ht="15" customHeight="1">
      <c r="A9" s="289" t="s">
        <v>929</v>
      </c>
      <c r="B9" s="289"/>
      <c r="C9" s="671">
        <f>+C11+C13+C15</f>
        <v>4197</v>
      </c>
      <c r="D9" s="671">
        <f>+D11+D13+D15</f>
        <v>546</v>
      </c>
      <c r="E9" s="671">
        <f>SUM(E11:E16)</f>
        <v>4743</v>
      </c>
      <c r="F9" s="671">
        <f>SUM(F11:F16)</f>
        <v>2</v>
      </c>
      <c r="G9" s="671">
        <f>SUM(G11:G16)</f>
        <v>0</v>
      </c>
      <c r="H9" s="671">
        <f>SUM(H11:H16)</f>
        <v>2</v>
      </c>
    </row>
    <row r="10" spans="1:9" s="103" customFormat="1" ht="12.95" customHeight="1">
      <c r="A10" s="674" t="s">
        <v>612</v>
      </c>
      <c r="B10" s="674"/>
      <c r="C10" s="671"/>
      <c r="D10" s="671"/>
      <c r="E10" s="671"/>
      <c r="F10" s="671"/>
      <c r="G10" s="671"/>
      <c r="H10" s="671"/>
    </row>
    <row r="11" spans="1:9" s="95" customFormat="1" ht="15" customHeight="1">
      <c r="A11" s="291">
        <v>11</v>
      </c>
      <c r="B11" s="105" t="s">
        <v>108</v>
      </c>
      <c r="C11" s="680">
        <v>1088</v>
      </c>
      <c r="D11" s="680">
        <v>79</v>
      </c>
      <c r="E11" s="672">
        <f>+D11+C11</f>
        <v>1167</v>
      </c>
      <c r="F11" s="673">
        <v>0</v>
      </c>
      <c r="G11" s="673">
        <v>0</v>
      </c>
      <c r="H11" s="672">
        <f>+G11+F11</f>
        <v>0</v>
      </c>
    </row>
    <row r="12" spans="1:9" s="95" customFormat="1" ht="12.95" customHeight="1">
      <c r="A12" s="291"/>
      <c r="B12" s="106" t="s">
        <v>109</v>
      </c>
      <c r="C12" s="680"/>
      <c r="D12" s="680"/>
      <c r="E12" s="672"/>
      <c r="F12" s="673"/>
      <c r="G12" s="673"/>
      <c r="H12" s="672"/>
    </row>
    <row r="13" spans="1:9" s="95" customFormat="1" ht="15" customHeight="1">
      <c r="A13" s="291">
        <v>12</v>
      </c>
      <c r="B13" s="105" t="s">
        <v>110</v>
      </c>
      <c r="C13" s="680">
        <v>2870</v>
      </c>
      <c r="D13" s="680">
        <v>433</v>
      </c>
      <c r="E13" s="672">
        <f>+D13+C13</f>
        <v>3303</v>
      </c>
      <c r="F13" s="673">
        <v>2</v>
      </c>
      <c r="G13" s="673">
        <v>0</v>
      </c>
      <c r="H13" s="672">
        <f>+G13+F13</f>
        <v>2</v>
      </c>
    </row>
    <row r="14" spans="1:9" s="95" customFormat="1" ht="12.95" customHeight="1">
      <c r="A14" s="291"/>
      <c r="B14" s="106" t="s">
        <v>111</v>
      </c>
      <c r="C14" s="680"/>
      <c r="D14" s="680"/>
      <c r="E14" s="672"/>
      <c r="F14" s="673"/>
      <c r="G14" s="673"/>
      <c r="H14" s="672"/>
    </row>
    <row r="15" spans="1:9" s="95" customFormat="1" ht="15" customHeight="1">
      <c r="A15" s="291">
        <v>13</v>
      </c>
      <c r="B15" s="105" t="s">
        <v>112</v>
      </c>
      <c r="C15" s="680">
        <v>239</v>
      </c>
      <c r="D15" s="680">
        <v>34</v>
      </c>
      <c r="E15" s="672">
        <f>+D15+C15</f>
        <v>273</v>
      </c>
      <c r="F15" s="673">
        <v>0</v>
      </c>
      <c r="G15" s="673">
        <v>0</v>
      </c>
      <c r="H15" s="672">
        <f>+G15+F15</f>
        <v>0</v>
      </c>
    </row>
    <row r="16" spans="1:9" s="95" customFormat="1" ht="12.95" customHeight="1">
      <c r="A16" s="291"/>
      <c r="B16" s="106" t="s">
        <v>113</v>
      </c>
      <c r="C16" s="680"/>
      <c r="D16" s="680"/>
      <c r="E16" s="672"/>
      <c r="F16" s="673"/>
      <c r="G16" s="673"/>
      <c r="H16" s="672"/>
    </row>
    <row r="17" spans="1:8" s="103" customFormat="1" ht="15" customHeight="1">
      <c r="A17" s="289" t="s">
        <v>930</v>
      </c>
      <c r="B17" s="289"/>
      <c r="C17" s="681">
        <f>C19+C21+C23+C25</f>
        <v>371</v>
      </c>
      <c r="D17" s="681">
        <f>D19+D21+D23+D25</f>
        <v>39</v>
      </c>
      <c r="E17" s="671">
        <f>+D17+C17</f>
        <v>410</v>
      </c>
      <c r="F17" s="671">
        <f>+F19+F21+F23+F25</f>
        <v>6</v>
      </c>
      <c r="G17" s="671">
        <f>+G19+G21+G23+G25</f>
        <v>0</v>
      </c>
      <c r="H17" s="671">
        <f>SUM(H19:H26)</f>
        <v>6</v>
      </c>
    </row>
    <row r="18" spans="1:8" s="103" customFormat="1" ht="12.95" customHeight="1">
      <c r="A18" s="292" t="s">
        <v>166</v>
      </c>
      <c r="B18" s="289"/>
      <c r="C18" s="681">
        <v>111</v>
      </c>
      <c r="D18" s="681">
        <v>112</v>
      </c>
      <c r="E18" s="671"/>
      <c r="F18" s="671"/>
      <c r="G18" s="671"/>
      <c r="H18" s="671"/>
    </row>
    <row r="19" spans="1:8" s="95" customFormat="1" ht="30" customHeight="1">
      <c r="A19" s="291">
        <v>21</v>
      </c>
      <c r="B19" s="105" t="s">
        <v>114</v>
      </c>
      <c r="C19" s="680">
        <v>288</v>
      </c>
      <c r="D19" s="680">
        <v>14</v>
      </c>
      <c r="E19" s="672">
        <f>+D19+C19</f>
        <v>302</v>
      </c>
      <c r="F19" s="673">
        <v>1</v>
      </c>
      <c r="G19" s="673">
        <v>0</v>
      </c>
      <c r="H19" s="673">
        <f>+G19+F19</f>
        <v>1</v>
      </c>
    </row>
    <row r="20" spans="1:8" s="95" customFormat="1" ht="24.95" customHeight="1">
      <c r="A20" s="291"/>
      <c r="B20" s="106" t="s">
        <v>115</v>
      </c>
      <c r="C20" s="680"/>
      <c r="D20" s="680"/>
      <c r="E20" s="672"/>
      <c r="F20" s="673"/>
      <c r="G20" s="673"/>
      <c r="H20" s="673"/>
    </row>
    <row r="21" spans="1:8" s="95" customFormat="1" ht="30" customHeight="1">
      <c r="A21" s="291">
        <v>22</v>
      </c>
      <c r="B21" s="105" t="s">
        <v>116</v>
      </c>
      <c r="C21" s="680">
        <v>31</v>
      </c>
      <c r="D21" s="680">
        <v>14</v>
      </c>
      <c r="E21" s="672">
        <f>+D21+C21</f>
        <v>45</v>
      </c>
      <c r="F21" s="673">
        <v>5</v>
      </c>
      <c r="G21" s="673">
        <v>0</v>
      </c>
      <c r="H21" s="672">
        <f>+G21+F21</f>
        <v>5</v>
      </c>
    </row>
    <row r="22" spans="1:8" s="95" customFormat="1" ht="12">
      <c r="A22" s="291"/>
      <c r="B22" s="106" t="s">
        <v>117</v>
      </c>
      <c r="C22" s="680"/>
      <c r="D22" s="680"/>
      <c r="E22" s="672"/>
      <c r="F22" s="673"/>
      <c r="G22" s="673"/>
      <c r="H22" s="672"/>
    </row>
    <row r="23" spans="1:8" s="95" customFormat="1" ht="15" customHeight="1">
      <c r="A23" s="293">
        <v>23</v>
      </c>
      <c r="B23" s="105" t="s">
        <v>118</v>
      </c>
      <c r="C23" s="680">
        <v>10</v>
      </c>
      <c r="D23" s="680">
        <v>3</v>
      </c>
      <c r="E23" s="672">
        <f>+D23+C23</f>
        <v>13</v>
      </c>
      <c r="F23" s="673">
        <v>0</v>
      </c>
      <c r="G23" s="673">
        <v>0</v>
      </c>
      <c r="H23" s="672">
        <f>+G23+F23</f>
        <v>0</v>
      </c>
    </row>
    <row r="24" spans="1:8" s="95" customFormat="1" ht="15" customHeight="1">
      <c r="A24" s="289"/>
      <c r="B24" s="106" t="s">
        <v>119</v>
      </c>
      <c r="C24" s="680"/>
      <c r="D24" s="680"/>
      <c r="E24" s="672"/>
      <c r="F24" s="673"/>
      <c r="G24" s="673"/>
      <c r="H24" s="672"/>
    </row>
    <row r="25" spans="1:8" s="95" customFormat="1" ht="15" customHeight="1">
      <c r="A25" s="293">
        <v>24</v>
      </c>
      <c r="B25" s="105" t="s">
        <v>120</v>
      </c>
      <c r="C25" s="680">
        <v>42</v>
      </c>
      <c r="D25" s="680">
        <v>8</v>
      </c>
      <c r="E25" s="672">
        <f>+D25+C25</f>
        <v>50</v>
      </c>
      <c r="F25" s="673">
        <v>0</v>
      </c>
      <c r="G25" s="673">
        <v>0</v>
      </c>
      <c r="H25" s="672">
        <f>+G25+F25</f>
        <v>0</v>
      </c>
    </row>
    <row r="26" spans="1:8" s="95" customFormat="1" ht="15" customHeight="1">
      <c r="A26" s="293"/>
      <c r="B26" s="106" t="s">
        <v>121</v>
      </c>
      <c r="C26" s="680"/>
      <c r="D26" s="680"/>
      <c r="E26" s="672"/>
      <c r="F26" s="673"/>
      <c r="G26" s="673"/>
      <c r="H26" s="672"/>
    </row>
    <row r="27" spans="1:8" s="103" customFormat="1" ht="15" customHeight="1">
      <c r="A27" s="289" t="s">
        <v>931</v>
      </c>
      <c r="B27" s="289"/>
      <c r="C27" s="681">
        <f>C29+C31+C33+C35</f>
        <v>699</v>
      </c>
      <c r="D27" s="681">
        <f>D29+D31+D33+D35</f>
        <v>76</v>
      </c>
      <c r="E27" s="671">
        <f>+D27+C27</f>
        <v>775</v>
      </c>
      <c r="F27" s="671">
        <f>+F29+F31+F33+F35</f>
        <v>9</v>
      </c>
      <c r="G27" s="671">
        <f>SUM(G29:G36)</f>
        <v>3</v>
      </c>
      <c r="H27" s="671">
        <f>SUM(H29:H36)</f>
        <v>12</v>
      </c>
    </row>
    <row r="28" spans="1:8" s="103" customFormat="1" ht="15" customHeight="1">
      <c r="A28" s="292" t="s">
        <v>246</v>
      </c>
      <c r="B28" s="289"/>
      <c r="C28" s="681">
        <v>373</v>
      </c>
      <c r="D28" s="681">
        <v>373</v>
      </c>
      <c r="E28" s="671"/>
      <c r="F28" s="671"/>
      <c r="G28" s="671"/>
      <c r="H28" s="671"/>
    </row>
    <row r="29" spans="1:8" s="95" customFormat="1" ht="30" customHeight="1">
      <c r="A29" s="291">
        <v>31</v>
      </c>
      <c r="B29" s="105" t="s">
        <v>122</v>
      </c>
      <c r="C29" s="680">
        <v>450</v>
      </c>
      <c r="D29" s="680">
        <v>27</v>
      </c>
      <c r="E29" s="672">
        <f>+D29+C29</f>
        <v>477</v>
      </c>
      <c r="F29" s="673">
        <v>1</v>
      </c>
      <c r="G29" s="673">
        <v>3</v>
      </c>
      <c r="H29" s="672">
        <f>+G29+F29</f>
        <v>4</v>
      </c>
    </row>
    <row r="30" spans="1:8" s="95" customFormat="1" ht="24.95" customHeight="1">
      <c r="A30" s="291"/>
      <c r="B30" s="106" t="s">
        <v>123</v>
      </c>
      <c r="C30" s="680"/>
      <c r="D30" s="680"/>
      <c r="E30" s="672"/>
      <c r="F30" s="673"/>
      <c r="G30" s="673"/>
      <c r="H30" s="672"/>
    </row>
    <row r="31" spans="1:8" s="95" customFormat="1" ht="30" customHeight="1">
      <c r="A31" s="291">
        <v>32</v>
      </c>
      <c r="B31" s="105" t="s">
        <v>124</v>
      </c>
      <c r="C31" s="680">
        <v>40</v>
      </c>
      <c r="D31" s="680">
        <v>14</v>
      </c>
      <c r="E31" s="672">
        <f>+D31+C31</f>
        <v>54</v>
      </c>
      <c r="F31" s="673">
        <v>7</v>
      </c>
      <c r="G31" s="673">
        <v>0</v>
      </c>
      <c r="H31" s="672">
        <f>+G31+F31</f>
        <v>7</v>
      </c>
    </row>
    <row r="32" spans="1:8" s="95" customFormat="1" ht="15" customHeight="1">
      <c r="A32" s="291"/>
      <c r="B32" s="106" t="s">
        <v>125</v>
      </c>
      <c r="C32" s="680"/>
      <c r="D32" s="680"/>
      <c r="E32" s="672"/>
      <c r="F32" s="673"/>
      <c r="G32" s="673"/>
      <c r="H32" s="672"/>
    </row>
    <row r="33" spans="1:8" s="95" customFormat="1" ht="30" customHeight="1">
      <c r="A33" s="291">
        <v>33</v>
      </c>
      <c r="B33" s="105" t="s">
        <v>126</v>
      </c>
      <c r="C33" s="680">
        <v>5</v>
      </c>
      <c r="D33" s="680">
        <v>4</v>
      </c>
      <c r="E33" s="672">
        <f>+D33+C33</f>
        <v>9</v>
      </c>
      <c r="F33" s="673">
        <v>0</v>
      </c>
      <c r="G33" s="673">
        <v>0</v>
      </c>
      <c r="H33" s="672">
        <f>+G33+F33</f>
        <v>0</v>
      </c>
    </row>
    <row r="34" spans="1:8" s="95" customFormat="1" ht="12.95" customHeight="1">
      <c r="A34" s="291"/>
      <c r="B34" s="106" t="s">
        <v>127</v>
      </c>
      <c r="C34" s="680"/>
      <c r="D34" s="680"/>
      <c r="E34" s="672"/>
      <c r="F34" s="673"/>
      <c r="G34" s="673"/>
      <c r="H34" s="672"/>
    </row>
    <row r="35" spans="1:8" s="95" customFormat="1" ht="15" customHeight="1">
      <c r="A35" s="293">
        <v>34</v>
      </c>
      <c r="B35" s="105" t="s">
        <v>128</v>
      </c>
      <c r="C35" s="680">
        <v>204</v>
      </c>
      <c r="D35" s="680">
        <v>31</v>
      </c>
      <c r="E35" s="672">
        <f>+D35+C35</f>
        <v>235</v>
      </c>
      <c r="F35" s="673">
        <v>1</v>
      </c>
      <c r="G35" s="673">
        <v>0</v>
      </c>
      <c r="H35" s="672">
        <f>+G35+F35</f>
        <v>1</v>
      </c>
    </row>
    <row r="36" spans="1:8" s="95" customFormat="1" ht="12.95" customHeight="1">
      <c r="A36" s="293"/>
      <c r="B36" s="106" t="s">
        <v>129</v>
      </c>
      <c r="C36" s="680"/>
      <c r="D36" s="680"/>
      <c r="E36" s="672"/>
      <c r="F36" s="673"/>
      <c r="G36" s="673"/>
      <c r="H36" s="672"/>
    </row>
    <row r="37" spans="1:8" s="103" customFormat="1" ht="15" customHeight="1">
      <c r="A37" s="289" t="s">
        <v>932</v>
      </c>
      <c r="B37" s="289"/>
      <c r="C37" s="671">
        <f>C39+C40</f>
        <v>467</v>
      </c>
      <c r="D37" s="671">
        <f>SUM(D39:D41)</f>
        <v>135</v>
      </c>
      <c r="E37" s="671">
        <f>SUM(E39:E41)</f>
        <v>602</v>
      </c>
      <c r="F37" s="671">
        <f>+F39+F40</f>
        <v>1</v>
      </c>
      <c r="G37" s="671">
        <f>SUM(G39:G41)</f>
        <v>1</v>
      </c>
      <c r="H37" s="671">
        <f>SUM(H39:H41)</f>
        <v>2</v>
      </c>
    </row>
    <row r="38" spans="1:8" s="103" customFormat="1" ht="12.95" customHeight="1">
      <c r="A38" s="292" t="s">
        <v>167</v>
      </c>
      <c r="B38" s="289"/>
      <c r="C38" s="671">
        <v>373</v>
      </c>
      <c r="D38" s="671"/>
      <c r="E38" s="671"/>
      <c r="F38" s="671"/>
      <c r="G38" s="671"/>
      <c r="H38" s="671"/>
    </row>
    <row r="39" spans="1:8" s="103" customFormat="1" ht="15" customHeight="1">
      <c r="A39" s="291">
        <v>41</v>
      </c>
      <c r="B39" s="105" t="s">
        <v>242</v>
      </c>
      <c r="C39" s="34">
        <v>405</v>
      </c>
      <c r="D39" s="34">
        <v>96</v>
      </c>
      <c r="E39" s="35">
        <f>+D39+C39</f>
        <v>501</v>
      </c>
      <c r="F39" s="34">
        <v>0</v>
      </c>
      <c r="G39" s="34">
        <v>0</v>
      </c>
      <c r="H39" s="35">
        <f>+G39+F39</f>
        <v>0</v>
      </c>
    </row>
    <row r="40" spans="1:8" s="95" customFormat="1" ht="15" customHeight="1">
      <c r="A40" s="291">
        <v>42</v>
      </c>
      <c r="B40" s="105" t="s">
        <v>130</v>
      </c>
      <c r="C40" s="673">
        <v>62</v>
      </c>
      <c r="D40" s="673">
        <v>39</v>
      </c>
      <c r="E40" s="672">
        <f>+D40+C40</f>
        <v>101</v>
      </c>
      <c r="F40" s="673">
        <v>1</v>
      </c>
      <c r="G40" s="673">
        <v>1</v>
      </c>
      <c r="H40" s="672">
        <f>+G40+F40</f>
        <v>2</v>
      </c>
    </row>
    <row r="41" spans="1:8" s="95" customFormat="1" ht="12.95" customHeight="1">
      <c r="A41" s="294"/>
      <c r="B41" s="106" t="s">
        <v>131</v>
      </c>
      <c r="C41" s="673"/>
      <c r="D41" s="673"/>
      <c r="E41" s="672"/>
      <c r="F41" s="673"/>
      <c r="G41" s="673"/>
      <c r="H41" s="672"/>
    </row>
    <row r="42" spans="1:8" s="103" customFormat="1" ht="15" customHeight="1">
      <c r="A42" s="289" t="s">
        <v>933</v>
      </c>
      <c r="B42" s="289"/>
      <c r="C42" s="671">
        <f>C44+C46</f>
        <v>1113</v>
      </c>
      <c r="D42" s="671">
        <f>SUM(D44:D47)</f>
        <v>417</v>
      </c>
      <c r="E42" s="671">
        <f>SUM(E44:E47)</f>
        <v>1530</v>
      </c>
      <c r="F42" s="671">
        <f>+F44+F46</f>
        <v>0</v>
      </c>
      <c r="G42" s="671">
        <f>SUM(G44:G47)</f>
        <v>0</v>
      </c>
      <c r="H42" s="671">
        <f>SUM(H44:H47)</f>
        <v>0</v>
      </c>
    </row>
    <row r="43" spans="1:8" s="103" customFormat="1" ht="24.95" customHeight="1">
      <c r="A43" s="674" t="s">
        <v>613</v>
      </c>
      <c r="B43" s="674"/>
      <c r="C43" s="671"/>
      <c r="D43" s="671"/>
      <c r="E43" s="671"/>
      <c r="F43" s="671"/>
      <c r="G43" s="671"/>
      <c r="H43" s="671"/>
    </row>
    <row r="44" spans="1:8" s="95" customFormat="1" ht="30" customHeight="1">
      <c r="A44" s="291">
        <v>51</v>
      </c>
      <c r="B44" s="105" t="s">
        <v>132</v>
      </c>
      <c r="C44" s="673">
        <v>895</v>
      </c>
      <c r="D44" s="673">
        <v>338</v>
      </c>
      <c r="E44" s="672">
        <f>+D44+C44</f>
        <v>1233</v>
      </c>
      <c r="F44" s="673">
        <v>0</v>
      </c>
      <c r="G44" s="673">
        <v>0</v>
      </c>
      <c r="H44" s="672">
        <f>+G44+F44</f>
        <v>0</v>
      </c>
    </row>
    <row r="45" spans="1:8" s="95" customFormat="1" ht="12.95" customHeight="1">
      <c r="A45" s="291"/>
      <c r="B45" s="106" t="s">
        <v>133</v>
      </c>
      <c r="C45" s="673"/>
      <c r="D45" s="673"/>
      <c r="E45" s="672"/>
      <c r="F45" s="673"/>
      <c r="G45" s="673"/>
      <c r="H45" s="672"/>
    </row>
    <row r="46" spans="1:8" s="95" customFormat="1" ht="15" customHeight="1">
      <c r="A46" s="701">
        <v>52</v>
      </c>
      <c r="B46" s="105" t="s">
        <v>134</v>
      </c>
      <c r="C46" s="673">
        <v>218</v>
      </c>
      <c r="D46" s="673">
        <v>79</v>
      </c>
      <c r="E46" s="672">
        <f>+D46+C46</f>
        <v>297</v>
      </c>
      <c r="F46" s="673">
        <v>0</v>
      </c>
      <c r="G46" s="673">
        <v>0</v>
      </c>
      <c r="H46" s="672">
        <f>+G46+F46</f>
        <v>0</v>
      </c>
    </row>
    <row r="47" spans="1:8" s="95" customFormat="1" ht="12.95" customHeight="1">
      <c r="A47" s="702"/>
      <c r="B47" s="295" t="s">
        <v>135</v>
      </c>
      <c r="C47" s="675"/>
      <c r="D47" s="675"/>
      <c r="E47" s="676"/>
      <c r="F47" s="675"/>
      <c r="G47" s="675"/>
      <c r="H47" s="676"/>
    </row>
    <row r="48" spans="1:8" s="95" customFormat="1" ht="12">
      <c r="A48" s="296"/>
      <c r="B48" s="106"/>
      <c r="C48" s="106"/>
      <c r="D48" s="106"/>
      <c r="E48" s="106"/>
      <c r="F48" s="106"/>
      <c r="G48" s="106"/>
      <c r="H48" s="106"/>
    </row>
    <row r="49" spans="1:9" s="94" customFormat="1" ht="12">
      <c r="A49" s="294"/>
      <c r="B49" s="106"/>
      <c r="C49" s="106"/>
      <c r="D49" s="106"/>
      <c r="E49" s="106"/>
      <c r="F49" s="106"/>
      <c r="G49" s="677" t="s">
        <v>787</v>
      </c>
      <c r="H49" s="677"/>
    </row>
    <row r="50" spans="1:9" s="103" customFormat="1" ht="15" customHeight="1">
      <c r="A50" s="685" t="s">
        <v>928</v>
      </c>
      <c r="B50" s="686"/>
      <c r="C50" s="699">
        <v>2012</v>
      </c>
      <c r="D50" s="699"/>
      <c r="E50" s="699"/>
      <c r="F50" s="700"/>
      <c r="G50" s="700"/>
      <c r="H50" s="693"/>
      <c r="I50" s="100"/>
    </row>
    <row r="51" spans="1:9" s="103" customFormat="1" ht="15" customHeight="1">
      <c r="A51" s="687"/>
      <c r="B51" s="688"/>
      <c r="C51" s="695" t="s">
        <v>805</v>
      </c>
      <c r="D51" s="696"/>
      <c r="E51" s="697"/>
      <c r="F51" s="695" t="s">
        <v>1068</v>
      </c>
      <c r="G51" s="696"/>
      <c r="H51" s="696"/>
      <c r="I51" s="100"/>
    </row>
    <row r="52" spans="1:9" s="103" customFormat="1" ht="15" customHeight="1">
      <c r="A52" s="687"/>
      <c r="B52" s="688"/>
      <c r="C52" s="682" t="s">
        <v>164</v>
      </c>
      <c r="D52" s="683"/>
      <c r="E52" s="684"/>
      <c r="F52" s="682" t="s">
        <v>165</v>
      </c>
      <c r="G52" s="683"/>
      <c r="H52" s="683"/>
      <c r="I52" s="100"/>
    </row>
    <row r="53" spans="1:9" s="103" customFormat="1" ht="15" customHeight="1">
      <c r="A53" s="687"/>
      <c r="B53" s="688"/>
      <c r="C53" s="495" t="s">
        <v>34</v>
      </c>
      <c r="D53" s="458" t="s">
        <v>33</v>
      </c>
      <c r="E53" s="495" t="s">
        <v>35</v>
      </c>
      <c r="F53" s="495" t="s">
        <v>34</v>
      </c>
      <c r="G53" s="458" t="s">
        <v>33</v>
      </c>
      <c r="H53" s="459" t="s">
        <v>35</v>
      </c>
      <c r="I53" s="100"/>
    </row>
    <row r="54" spans="1:9" s="103" customFormat="1" ht="15" customHeight="1">
      <c r="A54" s="689"/>
      <c r="B54" s="690"/>
      <c r="C54" s="414" t="s">
        <v>562</v>
      </c>
      <c r="D54" s="414" t="s">
        <v>561</v>
      </c>
      <c r="E54" s="414" t="s">
        <v>560</v>
      </c>
      <c r="F54" s="414" t="s">
        <v>562</v>
      </c>
      <c r="G54" s="414" t="s">
        <v>561</v>
      </c>
      <c r="H54" s="415" t="s">
        <v>560</v>
      </c>
      <c r="I54" s="100"/>
    </row>
    <row r="55" spans="1:9" s="103" customFormat="1" ht="30" customHeight="1">
      <c r="A55" s="681" t="s">
        <v>938</v>
      </c>
      <c r="B55" s="703"/>
      <c r="C55" s="671">
        <f>C57+C59</f>
        <v>319</v>
      </c>
      <c r="D55" s="671">
        <f>SUM(D57:D60)</f>
        <v>61</v>
      </c>
      <c r="E55" s="671">
        <f>SUM(E57:E60)</f>
        <v>380</v>
      </c>
      <c r="F55" s="671">
        <f>SUM(F57:F60)</f>
        <v>3</v>
      </c>
      <c r="G55" s="671">
        <f>SUM(G57:G60)</f>
        <v>0</v>
      </c>
      <c r="H55" s="671">
        <f>SUM(H57:H60)</f>
        <v>3</v>
      </c>
    </row>
    <row r="56" spans="1:9" s="103" customFormat="1" ht="15" customHeight="1">
      <c r="A56" s="292" t="s">
        <v>168</v>
      </c>
      <c r="B56" s="289"/>
      <c r="C56" s="671"/>
      <c r="D56" s="671"/>
      <c r="E56" s="671"/>
      <c r="F56" s="671"/>
      <c r="G56" s="671"/>
      <c r="H56" s="671"/>
    </row>
    <row r="57" spans="1:9" s="95" customFormat="1" ht="30" customHeight="1">
      <c r="A57" s="291">
        <v>61</v>
      </c>
      <c r="B57" s="105" t="s">
        <v>136</v>
      </c>
      <c r="C57" s="673">
        <v>306</v>
      </c>
      <c r="D57" s="673">
        <v>58</v>
      </c>
      <c r="E57" s="672">
        <f>+D57+C57</f>
        <v>364</v>
      </c>
      <c r="F57" s="673">
        <v>3</v>
      </c>
      <c r="G57" s="673">
        <v>0</v>
      </c>
      <c r="H57" s="672">
        <f>+G57+F57</f>
        <v>3</v>
      </c>
    </row>
    <row r="58" spans="1:9" s="95" customFormat="1" ht="15" customHeight="1">
      <c r="A58" s="291"/>
      <c r="B58" s="106" t="s">
        <v>137</v>
      </c>
      <c r="C58" s="673"/>
      <c r="D58" s="673"/>
      <c r="E58" s="672"/>
      <c r="F58" s="673"/>
      <c r="G58" s="673"/>
      <c r="H58" s="672"/>
    </row>
    <row r="59" spans="1:9" s="95" customFormat="1" ht="30" customHeight="1">
      <c r="A59" s="291">
        <v>62</v>
      </c>
      <c r="B59" s="105" t="s">
        <v>138</v>
      </c>
      <c r="C59" s="673">
        <v>13</v>
      </c>
      <c r="D59" s="673">
        <v>3</v>
      </c>
      <c r="E59" s="672">
        <f>+D59+C59</f>
        <v>16</v>
      </c>
      <c r="F59" s="673">
        <v>0</v>
      </c>
      <c r="G59" s="673">
        <v>0</v>
      </c>
      <c r="H59" s="672">
        <f>+G59+F59</f>
        <v>0</v>
      </c>
    </row>
    <row r="60" spans="1:9" s="95" customFormat="1" ht="15" customHeight="1">
      <c r="A60" s="293"/>
      <c r="B60" s="106" t="s">
        <v>139</v>
      </c>
      <c r="C60" s="673"/>
      <c r="D60" s="673"/>
      <c r="E60" s="672"/>
      <c r="F60" s="673"/>
      <c r="G60" s="673"/>
      <c r="H60" s="672"/>
    </row>
    <row r="61" spans="1:9" s="103" customFormat="1" ht="15" customHeight="1">
      <c r="A61" s="289" t="s">
        <v>939</v>
      </c>
      <c r="B61" s="289"/>
      <c r="C61" s="671">
        <f>C63+C65+C67+C69</f>
        <v>22776</v>
      </c>
      <c r="D61" s="671">
        <f>SUM(D63:D70)</f>
        <v>1256</v>
      </c>
      <c r="E61" s="671">
        <f>SUM(E63:E70)</f>
        <v>24032</v>
      </c>
      <c r="F61" s="671">
        <f>F63+F65+F67+F69</f>
        <v>300</v>
      </c>
      <c r="G61" s="671">
        <f>G63+G65+G67+G69</f>
        <v>2</v>
      </c>
      <c r="H61" s="671">
        <f>SUM(H63:H70)</f>
        <v>302</v>
      </c>
    </row>
    <row r="62" spans="1:9" s="103" customFormat="1" ht="15" customHeight="1">
      <c r="A62" s="292" t="s">
        <v>169</v>
      </c>
      <c r="B62" s="289"/>
      <c r="C62" s="671"/>
      <c r="D62" s="671"/>
      <c r="E62" s="671"/>
      <c r="F62" s="671"/>
      <c r="G62" s="671"/>
      <c r="H62" s="671"/>
    </row>
    <row r="63" spans="1:9" s="95" customFormat="1" ht="30" customHeight="1">
      <c r="A63" s="291">
        <v>71</v>
      </c>
      <c r="B63" s="105" t="s">
        <v>140</v>
      </c>
      <c r="C63" s="673">
        <v>11949</v>
      </c>
      <c r="D63" s="673">
        <v>171</v>
      </c>
      <c r="E63" s="672">
        <f>+D63+C63</f>
        <v>12120</v>
      </c>
      <c r="F63" s="400">
        <v>238</v>
      </c>
      <c r="G63" s="673">
        <v>0</v>
      </c>
      <c r="H63" s="672">
        <f>+G63+F63</f>
        <v>238</v>
      </c>
    </row>
    <row r="64" spans="1:9" s="95" customFormat="1" ht="15" customHeight="1">
      <c r="A64" s="291"/>
      <c r="B64" s="106" t="s">
        <v>141</v>
      </c>
      <c r="C64" s="673"/>
      <c r="D64" s="673"/>
      <c r="E64" s="672"/>
      <c r="F64" s="400"/>
      <c r="G64" s="673"/>
      <c r="H64" s="672"/>
    </row>
    <row r="65" spans="1:8" s="95" customFormat="1" ht="30" customHeight="1">
      <c r="A65" s="291">
        <v>72</v>
      </c>
      <c r="B65" s="105" t="s">
        <v>142</v>
      </c>
      <c r="C65" s="673">
        <v>7299</v>
      </c>
      <c r="D65" s="673">
        <v>146</v>
      </c>
      <c r="E65" s="672">
        <f>+D65+C65</f>
        <v>7445</v>
      </c>
      <c r="F65" s="400">
        <v>56</v>
      </c>
      <c r="G65" s="673">
        <v>0</v>
      </c>
      <c r="H65" s="672">
        <f>+G65+F65</f>
        <v>56</v>
      </c>
    </row>
    <row r="66" spans="1:8" s="95" customFormat="1" ht="15" customHeight="1">
      <c r="A66" s="291"/>
      <c r="B66" s="106" t="s">
        <v>143</v>
      </c>
      <c r="C66" s="673"/>
      <c r="D66" s="673"/>
      <c r="E66" s="672"/>
      <c r="F66" s="400"/>
      <c r="G66" s="673"/>
      <c r="H66" s="672"/>
    </row>
    <row r="67" spans="1:8" s="95" customFormat="1" ht="30" customHeight="1">
      <c r="A67" s="291">
        <v>73</v>
      </c>
      <c r="B67" s="105" t="s">
        <v>144</v>
      </c>
      <c r="C67" s="673">
        <v>958</v>
      </c>
      <c r="D67" s="673">
        <v>143</v>
      </c>
      <c r="E67" s="672">
        <f>+D67+C67</f>
        <v>1101</v>
      </c>
      <c r="F67" s="400">
        <v>2</v>
      </c>
      <c r="G67" s="673">
        <v>1</v>
      </c>
      <c r="H67" s="672">
        <f>+G67+F67</f>
        <v>3</v>
      </c>
    </row>
    <row r="68" spans="1:8" s="95" customFormat="1" ht="15" customHeight="1">
      <c r="A68" s="293"/>
      <c r="B68" s="106" t="s">
        <v>145</v>
      </c>
      <c r="C68" s="673"/>
      <c r="D68" s="673"/>
      <c r="E68" s="672"/>
      <c r="F68" s="400"/>
      <c r="G68" s="673"/>
      <c r="H68" s="672"/>
    </row>
    <row r="69" spans="1:8" s="95" customFormat="1" ht="15" customHeight="1">
      <c r="A69" s="293">
        <v>74</v>
      </c>
      <c r="B69" s="105" t="s">
        <v>146</v>
      </c>
      <c r="C69" s="673">
        <v>2570</v>
      </c>
      <c r="D69" s="673">
        <v>796</v>
      </c>
      <c r="E69" s="672">
        <f>+D69+C69</f>
        <v>3366</v>
      </c>
      <c r="F69" s="673">
        <v>4</v>
      </c>
      <c r="G69" s="673">
        <v>1</v>
      </c>
      <c r="H69" s="672">
        <f>+G69+F69</f>
        <v>5</v>
      </c>
    </row>
    <row r="70" spans="1:8" s="95" customFormat="1" ht="15" customHeight="1">
      <c r="A70" s="293"/>
      <c r="B70" s="106" t="s">
        <v>147</v>
      </c>
      <c r="C70" s="673"/>
      <c r="D70" s="673"/>
      <c r="E70" s="672"/>
      <c r="F70" s="673"/>
      <c r="G70" s="673"/>
      <c r="H70" s="672"/>
    </row>
    <row r="71" spans="1:8" s="103" customFormat="1" ht="15" customHeight="1">
      <c r="A71" s="289" t="s">
        <v>934</v>
      </c>
      <c r="B71" s="289"/>
      <c r="C71" s="671">
        <f t="shared" ref="C71:H71" si="0">SUM(C73:C78)</f>
        <v>11923</v>
      </c>
      <c r="D71" s="671">
        <f t="shared" si="0"/>
        <v>927</v>
      </c>
      <c r="E71" s="671">
        <f t="shared" si="0"/>
        <v>12850</v>
      </c>
      <c r="F71" s="671">
        <f t="shared" si="0"/>
        <v>15</v>
      </c>
      <c r="G71" s="671">
        <f t="shared" si="0"/>
        <v>2</v>
      </c>
      <c r="H71" s="671">
        <f t="shared" si="0"/>
        <v>17</v>
      </c>
    </row>
    <row r="72" spans="1:8" s="103" customFormat="1" ht="15" customHeight="1">
      <c r="A72" s="292" t="s">
        <v>170</v>
      </c>
      <c r="B72" s="289"/>
      <c r="C72" s="671"/>
      <c r="D72" s="671"/>
      <c r="E72" s="671"/>
      <c r="F72" s="671"/>
      <c r="G72" s="671"/>
      <c r="H72" s="671"/>
    </row>
    <row r="73" spans="1:8" s="95" customFormat="1" ht="15" customHeight="1">
      <c r="A73" s="291">
        <v>81</v>
      </c>
      <c r="B73" s="105" t="s">
        <v>148</v>
      </c>
      <c r="C73" s="673">
        <v>2557</v>
      </c>
      <c r="D73" s="673">
        <v>101</v>
      </c>
      <c r="E73" s="672">
        <f>+D73+C73</f>
        <v>2658</v>
      </c>
      <c r="F73" s="673">
        <v>4</v>
      </c>
      <c r="G73" s="673">
        <v>0</v>
      </c>
      <c r="H73" s="672">
        <f>+G73+F73</f>
        <v>4</v>
      </c>
    </row>
    <row r="74" spans="1:8" s="95" customFormat="1" ht="15" customHeight="1">
      <c r="A74" s="291"/>
      <c r="B74" s="106" t="s">
        <v>149</v>
      </c>
      <c r="C74" s="673"/>
      <c r="D74" s="673"/>
      <c r="E74" s="672"/>
      <c r="F74" s="673"/>
      <c r="G74" s="673"/>
      <c r="H74" s="672"/>
    </row>
    <row r="75" spans="1:8" s="95" customFormat="1" ht="15" customHeight="1">
      <c r="A75" s="291">
        <v>82</v>
      </c>
      <c r="B75" s="105" t="s">
        <v>150</v>
      </c>
      <c r="C75" s="673">
        <v>7435</v>
      </c>
      <c r="D75" s="673">
        <v>808</v>
      </c>
      <c r="E75" s="672">
        <f>+D75+C75</f>
        <v>8243</v>
      </c>
      <c r="F75" s="673">
        <v>8</v>
      </c>
      <c r="G75" s="673">
        <v>2</v>
      </c>
      <c r="H75" s="672">
        <f>+G75+F75</f>
        <v>10</v>
      </c>
    </row>
    <row r="76" spans="1:8" s="95" customFormat="1" ht="15" customHeight="1">
      <c r="A76" s="291"/>
      <c r="B76" s="106" t="s">
        <v>151</v>
      </c>
      <c r="C76" s="673"/>
      <c r="D76" s="673"/>
      <c r="E76" s="672"/>
      <c r="F76" s="673"/>
      <c r="G76" s="673"/>
      <c r="H76" s="672"/>
    </row>
    <row r="77" spans="1:8" s="95" customFormat="1" ht="15" customHeight="1">
      <c r="A77" s="291">
        <v>83</v>
      </c>
      <c r="B77" s="105" t="s">
        <v>152</v>
      </c>
      <c r="C77" s="673">
        <v>1931</v>
      </c>
      <c r="D77" s="673">
        <v>18</v>
      </c>
      <c r="E77" s="672">
        <f>+D77+C77</f>
        <v>1949</v>
      </c>
      <c r="F77" s="673">
        <v>3</v>
      </c>
      <c r="G77" s="673">
        <v>0</v>
      </c>
      <c r="H77" s="672">
        <f>+G77+F77</f>
        <v>3</v>
      </c>
    </row>
    <row r="78" spans="1:8" s="95" customFormat="1" ht="15" customHeight="1">
      <c r="A78" s="293"/>
      <c r="B78" s="106" t="s">
        <v>153</v>
      </c>
      <c r="C78" s="673"/>
      <c r="D78" s="673"/>
      <c r="E78" s="672"/>
      <c r="F78" s="673"/>
      <c r="G78" s="673"/>
      <c r="H78" s="672"/>
    </row>
    <row r="79" spans="1:8" s="103" customFormat="1" ht="15" customHeight="1">
      <c r="A79" s="289" t="s">
        <v>935</v>
      </c>
      <c r="B79" s="289"/>
      <c r="C79" s="671">
        <f t="shared" ref="C79:H79" si="1">SUM(C81:C88)</f>
        <v>27225</v>
      </c>
      <c r="D79" s="671">
        <f t="shared" si="1"/>
        <v>2324</v>
      </c>
      <c r="E79" s="671">
        <f t="shared" si="1"/>
        <v>29549</v>
      </c>
      <c r="F79" s="671">
        <f t="shared" si="1"/>
        <v>50</v>
      </c>
      <c r="G79" s="671">
        <f>SUM(G81:G88)</f>
        <v>1</v>
      </c>
      <c r="H79" s="671">
        <f t="shared" si="1"/>
        <v>51</v>
      </c>
    </row>
    <row r="80" spans="1:8" s="103" customFormat="1" ht="15" customHeight="1">
      <c r="A80" s="292" t="s">
        <v>154</v>
      </c>
      <c r="B80" s="289"/>
      <c r="C80" s="671"/>
      <c r="D80" s="671"/>
      <c r="E80" s="671"/>
      <c r="F80" s="671"/>
      <c r="G80" s="671"/>
      <c r="H80" s="671"/>
    </row>
    <row r="81" spans="1:8" s="95" customFormat="1" ht="30" customHeight="1">
      <c r="A81" s="291">
        <v>91</v>
      </c>
      <c r="B81" s="105" t="s">
        <v>155</v>
      </c>
      <c r="C81" s="673">
        <v>2362</v>
      </c>
      <c r="D81" s="673">
        <v>425</v>
      </c>
      <c r="E81" s="672">
        <f>+D81+C81</f>
        <v>2787</v>
      </c>
      <c r="F81" s="673">
        <v>3</v>
      </c>
      <c r="G81" s="673">
        <v>0</v>
      </c>
      <c r="H81" s="672">
        <f>+G81+F81</f>
        <v>3</v>
      </c>
    </row>
    <row r="82" spans="1:8" s="95" customFormat="1" ht="15" customHeight="1">
      <c r="A82" s="291"/>
      <c r="B82" s="106" t="s">
        <v>156</v>
      </c>
      <c r="C82" s="673"/>
      <c r="D82" s="673"/>
      <c r="E82" s="672"/>
      <c r="F82" s="673"/>
      <c r="G82" s="673"/>
      <c r="H82" s="672"/>
    </row>
    <row r="83" spans="1:8" s="95" customFormat="1" ht="42" customHeight="1">
      <c r="A83" s="291">
        <v>92</v>
      </c>
      <c r="B83" s="105" t="s">
        <v>157</v>
      </c>
      <c r="C83" s="673">
        <v>154</v>
      </c>
      <c r="D83" s="673">
        <v>9</v>
      </c>
      <c r="E83" s="672">
        <f>+D83+C83</f>
        <v>163</v>
      </c>
      <c r="F83" s="673">
        <v>0</v>
      </c>
      <c r="G83" s="673">
        <v>0</v>
      </c>
      <c r="H83" s="672">
        <f>+G83+F83</f>
        <v>0</v>
      </c>
    </row>
    <row r="84" spans="1:8" s="95" customFormat="1" ht="15" customHeight="1">
      <c r="A84" s="291"/>
      <c r="B84" s="106" t="s">
        <v>158</v>
      </c>
      <c r="C84" s="673"/>
      <c r="D84" s="673"/>
      <c r="E84" s="672"/>
      <c r="F84" s="673"/>
      <c r="G84" s="673"/>
      <c r="H84" s="672"/>
    </row>
    <row r="85" spans="1:8" s="95" customFormat="1" ht="30" customHeight="1">
      <c r="A85" s="291">
        <v>93</v>
      </c>
      <c r="B85" s="105" t="s">
        <v>159</v>
      </c>
      <c r="C85" s="673">
        <v>15222</v>
      </c>
      <c r="D85" s="673">
        <v>1155</v>
      </c>
      <c r="E85" s="672">
        <f>+D85+C85</f>
        <v>16377</v>
      </c>
      <c r="F85" s="673">
        <v>17</v>
      </c>
      <c r="G85" s="673">
        <v>0</v>
      </c>
      <c r="H85" s="672">
        <f>+G85+F85</f>
        <v>17</v>
      </c>
    </row>
    <row r="86" spans="1:8" s="95" customFormat="1" ht="30" customHeight="1">
      <c r="A86" s="291"/>
      <c r="B86" s="106" t="s">
        <v>160</v>
      </c>
      <c r="C86" s="673"/>
      <c r="D86" s="673"/>
      <c r="E86" s="672"/>
      <c r="F86" s="673"/>
      <c r="G86" s="673"/>
      <c r="H86" s="672"/>
    </row>
    <row r="87" spans="1:8" s="95" customFormat="1" ht="15" customHeight="1">
      <c r="A87" s="291">
        <v>99</v>
      </c>
      <c r="B87" s="105" t="s">
        <v>161</v>
      </c>
      <c r="C87" s="673">
        <v>9487</v>
      </c>
      <c r="D87" s="673">
        <v>735</v>
      </c>
      <c r="E87" s="672">
        <f>+D87+C87</f>
        <v>10222</v>
      </c>
      <c r="F87" s="673">
        <v>30</v>
      </c>
      <c r="G87" s="673">
        <v>1</v>
      </c>
      <c r="H87" s="672">
        <f>+G87+F87</f>
        <v>31</v>
      </c>
    </row>
    <row r="88" spans="1:8" s="95" customFormat="1" ht="15" customHeight="1">
      <c r="A88" s="293"/>
      <c r="B88" s="106" t="s">
        <v>162</v>
      </c>
      <c r="C88" s="673"/>
      <c r="D88" s="673"/>
      <c r="E88" s="672"/>
      <c r="F88" s="673"/>
      <c r="G88" s="673"/>
      <c r="H88" s="672"/>
    </row>
    <row r="89" spans="1:8" s="103" customFormat="1" ht="15" customHeight="1">
      <c r="A89" s="289" t="s">
        <v>936</v>
      </c>
      <c r="B89" s="289"/>
      <c r="C89" s="671">
        <v>0</v>
      </c>
      <c r="D89" s="671">
        <v>0</v>
      </c>
      <c r="E89" s="671">
        <f>+D89+C89</f>
        <v>0</v>
      </c>
      <c r="F89" s="671">
        <v>0</v>
      </c>
      <c r="G89" s="671">
        <v>0</v>
      </c>
      <c r="H89" s="671">
        <f>+G89+F89</f>
        <v>0</v>
      </c>
    </row>
    <row r="90" spans="1:8" s="103" customFormat="1" ht="15" customHeight="1">
      <c r="A90" s="292" t="s">
        <v>163</v>
      </c>
      <c r="B90" s="289"/>
      <c r="C90" s="671"/>
      <c r="D90" s="671"/>
      <c r="E90" s="671"/>
      <c r="F90" s="671"/>
      <c r="G90" s="671"/>
      <c r="H90" s="671"/>
    </row>
    <row r="91" spans="1:8" s="95" customFormat="1" ht="12">
      <c r="A91" s="678" t="s">
        <v>937</v>
      </c>
      <c r="B91" s="678"/>
      <c r="C91" s="669">
        <f t="shared" ref="C91:H91" si="2">+C89+C79+C71+C61+C55+C42+C37+C27+C17+C9</f>
        <v>69090</v>
      </c>
      <c r="D91" s="669">
        <f t="shared" si="2"/>
        <v>5781</v>
      </c>
      <c r="E91" s="669">
        <f t="shared" si="2"/>
        <v>74871</v>
      </c>
      <c r="F91" s="669">
        <f t="shared" si="2"/>
        <v>386</v>
      </c>
      <c r="G91" s="669">
        <f t="shared" si="2"/>
        <v>9</v>
      </c>
      <c r="H91" s="669">
        <f t="shared" si="2"/>
        <v>395</v>
      </c>
    </row>
    <row r="92" spans="1:8" s="95" customFormat="1" ht="14.1" customHeight="1">
      <c r="A92" s="679"/>
      <c r="B92" s="679"/>
      <c r="C92" s="670"/>
      <c r="D92" s="670"/>
      <c r="E92" s="670"/>
      <c r="F92" s="670"/>
      <c r="G92" s="670"/>
      <c r="H92" s="670"/>
    </row>
    <row r="93" spans="1:8" s="95" customFormat="1" ht="12">
      <c r="C93" s="108"/>
      <c r="D93" s="108"/>
    </row>
    <row r="94" spans="1:8" s="95" customFormat="1" ht="12">
      <c r="C94" s="108"/>
    </row>
    <row r="95" spans="1:8" s="95" customFormat="1" ht="12">
      <c r="E95" s="108"/>
    </row>
    <row r="96" spans="1:8" s="95" customFormat="1" ht="12">
      <c r="C96" s="108"/>
      <c r="D96" s="108"/>
    </row>
    <row r="97" s="95" customFormat="1" ht="12"/>
    <row r="98" s="95" customFormat="1" ht="12"/>
    <row r="99" s="95" customFormat="1" ht="12"/>
    <row r="100" s="95" customFormat="1" ht="12"/>
    <row r="101" s="95" customFormat="1" ht="12"/>
    <row r="102" s="95" customFormat="1" ht="12"/>
    <row r="103" s="95" customFormat="1" ht="12"/>
    <row r="104" s="95" customFormat="1" ht="12"/>
    <row r="105" s="95" customFormat="1" ht="12"/>
    <row r="106" s="95" customFormat="1" ht="12"/>
    <row r="107" s="95" customFormat="1" ht="12"/>
    <row r="108" s="95" customFormat="1" ht="12"/>
    <row r="109" s="95" customFormat="1" ht="12"/>
    <row r="110" s="95" customFormat="1" ht="12"/>
    <row r="111" s="95" customFormat="1" ht="12"/>
    <row r="112" s="95" customFormat="1" ht="12"/>
    <row r="113" s="95" customFormat="1" ht="12"/>
    <row r="114" s="95" customFormat="1" ht="12"/>
    <row r="115" s="95" customFormat="1" ht="12"/>
    <row r="116" s="95" customFormat="1" ht="12"/>
    <row r="117" s="95" customFormat="1" ht="12"/>
    <row r="118" s="95" customFormat="1" ht="12"/>
    <row r="119" s="95" customFormat="1" ht="12"/>
    <row r="120" s="95" customFormat="1" ht="12"/>
    <row r="121" s="95" customFormat="1" ht="12"/>
    <row r="122" s="95" customFormat="1" ht="12"/>
    <row r="123" s="95" customFormat="1" ht="12"/>
    <row r="124" s="95" customFormat="1" ht="12"/>
    <row r="125" s="95" customFormat="1" ht="12"/>
    <row r="126" s="95" customFormat="1" ht="12"/>
    <row r="127" s="95" customFormat="1" ht="12"/>
    <row r="128" s="95" customFormat="1" ht="12"/>
    <row r="129" s="95" customFormat="1" ht="12"/>
    <row r="130" s="95" customFormat="1" ht="12"/>
    <row r="131" s="95" customFormat="1" ht="12"/>
    <row r="132" s="95" customFormat="1" ht="12"/>
    <row r="133" s="95" customFormat="1" ht="12"/>
    <row r="134" s="95" customFormat="1" ht="12"/>
    <row r="135" s="95" customFormat="1" ht="12"/>
    <row r="136" s="95" customFormat="1" ht="12"/>
    <row r="137" s="95" customFormat="1" ht="12"/>
    <row r="138" s="95" customFormat="1" ht="12"/>
    <row r="139" s="95" customFormat="1" ht="12"/>
    <row r="140" s="95" customFormat="1" ht="12"/>
    <row r="141" s="95" customFormat="1" ht="12"/>
    <row r="142" s="95" customFormat="1" ht="12"/>
    <row r="143" s="95" customFormat="1" ht="12"/>
    <row r="144" s="95" customFormat="1" ht="12"/>
    <row r="145" s="95" customFormat="1" ht="12"/>
    <row r="146" s="95" customFormat="1" ht="12"/>
    <row r="147" s="95" customFormat="1" ht="12"/>
    <row r="148" s="95" customFormat="1" ht="12"/>
    <row r="149" s="95" customFormat="1" ht="12"/>
    <row r="150" s="95" customFormat="1" ht="12"/>
    <row r="151" s="95" customFormat="1" ht="12"/>
    <row r="152" s="95" customFormat="1" ht="12"/>
    <row r="153" s="95" customFormat="1" ht="12"/>
    <row r="154" s="95" customFormat="1" ht="12"/>
    <row r="155" s="95" customFormat="1" ht="12"/>
    <row r="156" s="95" customFormat="1" ht="12"/>
    <row r="157" s="95" customFormat="1" ht="12"/>
    <row r="158" s="95" customFormat="1" ht="12"/>
    <row r="159" s="95" customFormat="1" ht="12"/>
    <row r="160" s="95" customFormat="1" ht="12"/>
    <row r="161" s="95" customFormat="1" ht="12"/>
    <row r="162" s="95" customFormat="1" ht="12"/>
    <row r="163" s="95" customFormat="1" ht="12"/>
    <row r="164" s="95" customFormat="1" ht="12"/>
    <row r="165" s="95" customFormat="1" ht="12"/>
    <row r="166" s="95" customFormat="1" ht="12"/>
    <row r="167" s="95" customFormat="1" ht="12"/>
    <row r="168" s="95" customFormat="1" ht="12"/>
    <row r="169" s="95" customFormat="1" ht="12"/>
    <row r="170" s="95" customFormat="1" ht="12"/>
    <row r="171" s="95" customFormat="1" ht="12"/>
    <row r="172" s="95" customFormat="1" ht="12"/>
    <row r="173" s="95" customFormat="1" ht="12"/>
    <row r="174" s="95" customFormat="1" ht="12"/>
    <row r="175" s="95" customFormat="1" ht="12"/>
    <row r="176" s="95" customFormat="1" ht="12"/>
    <row r="177" s="95" customFormat="1" ht="12"/>
    <row r="178" s="95" customFormat="1" ht="12"/>
    <row r="179" s="95" customFormat="1" ht="12"/>
    <row r="180" s="95" customFormat="1" ht="12"/>
    <row r="181" s="95" customFormat="1" ht="12"/>
    <row r="182" s="95" customFormat="1" ht="12"/>
    <row r="183" s="95" customFormat="1" ht="12"/>
    <row r="184" s="95" customFormat="1" ht="12"/>
    <row r="185" s="95" customFormat="1" ht="12"/>
    <row r="186" s="95" customFormat="1" ht="12"/>
    <row r="187" s="95" customFormat="1" ht="12"/>
    <row r="188" s="95" customFormat="1" ht="12"/>
    <row r="189" s="95" customFormat="1" ht="12"/>
    <row r="190" s="95" customFormat="1" ht="12"/>
    <row r="191" s="95" customFormat="1" ht="12"/>
    <row r="192" s="95" customFormat="1" ht="12"/>
    <row r="193" s="95" customFormat="1" ht="12"/>
    <row r="194" s="95" customFormat="1" ht="12"/>
    <row r="195" s="95" customFormat="1" ht="12"/>
    <row r="196" s="95" customFormat="1" ht="12"/>
    <row r="197" s="95" customFormat="1" ht="12"/>
    <row r="198" s="95" customFormat="1" ht="12"/>
    <row r="199" s="95" customFormat="1" ht="12"/>
    <row r="200" s="95" customFormat="1" ht="12"/>
    <row r="201" s="95" customFormat="1" ht="12"/>
    <row r="202" s="95" customFormat="1" ht="12"/>
    <row r="203" s="95" customFormat="1" ht="12"/>
    <row r="204" s="95" customFormat="1" ht="12"/>
    <row r="205" s="95" customFormat="1" ht="12"/>
    <row r="206" s="95" customFormat="1" ht="12"/>
    <row r="207" s="95" customFormat="1" ht="12"/>
    <row r="208" s="95" customFormat="1" ht="12"/>
    <row r="209" s="95" customFormat="1" ht="12"/>
    <row r="210" s="95" customFormat="1" ht="12"/>
    <row r="211" s="95" customFormat="1" ht="12"/>
    <row r="212" s="95" customFormat="1" ht="12"/>
    <row r="213" s="95" customFormat="1" ht="12"/>
    <row r="214" s="95" customFormat="1" ht="12"/>
    <row r="215" s="95" customFormat="1" ht="12"/>
    <row r="216" s="95" customFormat="1" ht="12"/>
    <row r="217" s="95" customFormat="1" ht="12"/>
    <row r="218" s="95" customFormat="1" ht="12"/>
    <row r="219" s="95" customFormat="1" ht="12"/>
    <row r="220" s="95" customFormat="1" ht="12"/>
    <row r="221" s="95" customFormat="1" ht="12"/>
    <row r="222" s="95" customFormat="1" ht="12"/>
    <row r="223" s="95" customFormat="1" ht="12"/>
    <row r="224" s="95" customFormat="1" ht="12"/>
    <row r="225" s="95" customFormat="1" ht="12"/>
    <row r="226" s="95" customFormat="1" ht="12"/>
    <row r="227" s="95" customFormat="1" ht="12"/>
    <row r="228" s="95" customFormat="1" ht="12"/>
    <row r="229" s="95" customFormat="1" ht="12"/>
    <row r="230" s="95" customFormat="1" ht="12"/>
    <row r="231" s="95" customFormat="1" ht="12"/>
    <row r="232" s="95" customFormat="1" ht="12"/>
    <row r="233" s="95" customFormat="1" ht="12"/>
    <row r="234" s="95" customFormat="1" ht="12"/>
    <row r="235" s="95" customFormat="1" ht="12"/>
    <row r="236" s="95" customFormat="1" ht="12"/>
    <row r="237" s="95" customFormat="1" ht="12"/>
    <row r="238" s="95" customFormat="1" ht="12"/>
    <row r="239" s="95" customFormat="1" ht="12"/>
    <row r="240" s="95" customFormat="1" ht="12"/>
    <row r="241" s="95" customFormat="1" ht="12"/>
    <row r="242" s="95" customFormat="1" ht="12"/>
    <row r="243" s="95" customFormat="1" ht="12"/>
    <row r="244" s="95" customFormat="1" ht="12"/>
    <row r="245" s="95" customFormat="1" ht="12"/>
    <row r="246" s="95" customFormat="1" ht="12"/>
    <row r="247" s="95" customFormat="1" ht="12"/>
    <row r="248" s="95" customFormat="1" ht="12"/>
    <row r="249" s="95" customFormat="1" ht="12"/>
    <row r="250" s="95" customFormat="1" ht="12"/>
    <row r="251" s="95" customFormat="1" ht="12"/>
    <row r="252" s="95" customFormat="1" ht="12"/>
    <row r="253" s="95" customFormat="1" ht="12"/>
    <row r="254" s="95" customFormat="1" ht="12"/>
    <row r="255" s="95" customFormat="1" ht="12"/>
    <row r="256" s="95" customFormat="1" ht="12"/>
    <row r="257" s="95" customFormat="1" ht="12"/>
    <row r="258" s="95" customFormat="1" ht="12"/>
    <row r="259" s="95" customFormat="1" ht="12"/>
    <row r="260" s="95" customFormat="1" ht="12"/>
    <row r="261" s="95" customFormat="1" ht="12"/>
    <row r="262" s="95" customFormat="1" ht="12"/>
    <row r="263" s="95" customFormat="1" ht="12"/>
    <row r="264" s="95" customFormat="1" ht="12"/>
    <row r="265" s="95" customFormat="1" ht="12"/>
    <row r="266" s="95" customFormat="1" ht="12"/>
    <row r="267" s="95" customFormat="1" ht="12"/>
    <row r="268" s="95" customFormat="1" ht="12"/>
    <row r="269" s="95" customFormat="1" ht="12"/>
    <row r="270" s="95" customFormat="1" ht="12"/>
    <row r="271" s="95" customFormat="1" ht="12"/>
    <row r="272" s="95" customFormat="1" ht="12"/>
    <row r="273" s="95" customFormat="1" ht="12"/>
    <row r="274" s="95" customFormat="1" ht="12"/>
    <row r="275" s="95" customFormat="1" ht="12"/>
    <row r="276" s="95" customFormat="1" ht="12"/>
    <row r="277" s="95" customFormat="1" ht="12"/>
    <row r="278" s="95" customFormat="1" ht="12"/>
    <row r="279" s="95" customFormat="1" ht="12"/>
    <row r="280" s="95" customFormat="1" ht="12"/>
    <row r="281" s="95" customFormat="1" ht="12"/>
    <row r="282" s="95" customFormat="1" ht="12"/>
    <row r="283" s="95" customFormat="1" ht="12"/>
    <row r="284" s="95" customFormat="1" ht="12"/>
    <row r="285" s="95" customFormat="1" ht="12"/>
    <row r="286" s="95" customFormat="1" ht="12"/>
    <row r="287" s="95" customFormat="1" ht="12"/>
    <row r="288" s="95" customFormat="1" ht="12"/>
    <row r="289" s="95" customFormat="1" ht="12"/>
    <row r="290" s="95" customFormat="1" ht="12"/>
    <row r="291" s="95" customFormat="1" ht="12"/>
    <row r="292" s="95" customFormat="1" ht="12"/>
    <row r="293" s="95" customFormat="1" ht="12"/>
    <row r="294" s="95" customFormat="1" ht="12"/>
    <row r="295" s="95" customFormat="1" ht="12"/>
    <row r="296" s="95" customFormat="1" ht="12"/>
    <row r="297" s="95" customFormat="1" ht="12"/>
    <row r="298" s="95" customFormat="1" ht="12"/>
    <row r="299" s="95" customFormat="1" ht="12"/>
    <row r="300" s="95" customFormat="1" ht="12"/>
    <row r="301" s="95" customFormat="1" ht="12"/>
    <row r="302" s="95" customFormat="1" ht="12"/>
    <row r="303" s="95" customFormat="1" ht="12"/>
    <row r="304" s="95" customFormat="1" ht="12"/>
    <row r="305" s="95" customFormat="1" ht="12"/>
    <row r="306" s="95" customFormat="1" ht="12"/>
    <row r="307" s="95" customFormat="1" ht="12"/>
    <row r="308" s="95" customFormat="1" ht="12"/>
    <row r="309" s="95" customFormat="1" ht="12"/>
    <row r="310" s="95" customFormat="1" ht="12"/>
    <row r="311" s="95" customFormat="1" ht="12"/>
    <row r="312" s="95" customFormat="1" ht="12"/>
    <row r="313" s="95" customFormat="1" ht="12"/>
    <row r="314" s="95" customFormat="1" ht="12"/>
    <row r="315" s="95" customFormat="1" ht="12"/>
    <row r="316" s="95" customFormat="1" ht="12"/>
    <row r="317" s="95" customFormat="1" ht="12"/>
    <row r="318" s="95" customFormat="1" ht="12"/>
    <row r="319" s="95" customFormat="1" ht="12"/>
    <row r="320" s="95" customFormat="1" ht="12"/>
    <row r="321" s="95" customFormat="1" ht="12"/>
    <row r="322" s="95" customFormat="1" ht="12"/>
    <row r="323" s="95" customFormat="1" ht="12"/>
    <row r="324" s="95" customFormat="1" ht="12"/>
    <row r="325" s="95" customFormat="1" ht="12"/>
    <row r="326" s="95" customFormat="1" ht="12"/>
    <row r="327" s="95" customFormat="1" ht="12"/>
    <row r="328" s="95" customFormat="1" ht="12"/>
    <row r="329" s="95" customFormat="1" ht="12"/>
    <row r="330" s="95" customFormat="1" ht="12"/>
    <row r="331" s="95" customFormat="1" ht="12"/>
    <row r="332" s="95" customFormat="1" ht="12"/>
    <row r="333" s="95" customFormat="1" ht="12"/>
    <row r="334" s="95" customFormat="1" ht="12"/>
    <row r="335" s="95" customFormat="1" ht="12"/>
    <row r="336" s="95" customFormat="1" ht="12"/>
    <row r="337" s="95" customFormat="1" ht="12"/>
    <row r="338" s="95" customFormat="1" ht="12"/>
    <row r="339" s="95" customFormat="1" ht="12"/>
    <row r="340" s="95" customFormat="1" ht="12"/>
    <row r="341" s="95" customFormat="1" ht="12"/>
    <row r="342" s="95" customFormat="1" ht="12"/>
    <row r="343" s="95" customFormat="1" ht="12"/>
    <row r="344" s="95" customFormat="1" ht="12"/>
    <row r="345" s="95" customFormat="1" ht="12"/>
    <row r="346" s="95" customFormat="1" ht="12"/>
    <row r="347" s="95" customFormat="1" ht="12"/>
    <row r="348" s="95" customFormat="1" ht="12"/>
    <row r="349" s="95" customFormat="1" ht="12"/>
    <row r="350" s="95" customFormat="1" ht="12"/>
    <row r="351" s="95" customFormat="1" ht="12"/>
    <row r="352" s="95" customFormat="1" ht="12"/>
    <row r="353" s="95" customFormat="1" ht="12"/>
    <row r="354" s="95" customFormat="1" ht="12"/>
    <row r="355" s="95" customFormat="1" ht="12"/>
    <row r="356" s="95" customFormat="1" ht="12"/>
    <row r="357" s="95" customFormat="1" ht="12"/>
    <row r="358" s="95" customFormat="1" ht="12"/>
    <row r="359" s="95" customFormat="1" ht="12"/>
    <row r="360" s="95" customFormat="1" ht="12"/>
    <row r="361" s="95" customFormat="1" ht="12"/>
    <row r="362" s="95" customFormat="1" ht="12"/>
    <row r="363" s="95" customFormat="1" ht="12"/>
    <row r="364" s="95" customFormat="1" ht="12"/>
    <row r="365" s="95" customFormat="1" ht="12"/>
    <row r="366" s="95" customFormat="1" ht="12"/>
    <row r="367" s="95" customFormat="1" ht="12"/>
    <row r="368" s="95" customFormat="1" ht="12"/>
    <row r="369" s="95" customFormat="1" ht="12"/>
    <row r="370" s="95" customFormat="1" ht="12"/>
    <row r="371" s="95" customFormat="1" ht="12"/>
    <row r="372" s="95" customFormat="1" ht="12"/>
    <row r="373" s="95" customFormat="1" ht="12"/>
    <row r="374" s="95" customFormat="1" ht="12"/>
    <row r="375" s="95" customFormat="1" ht="12"/>
    <row r="376" s="95" customFormat="1" ht="12"/>
    <row r="377" s="95" customFormat="1" ht="12"/>
    <row r="378" s="95" customFormat="1" ht="12"/>
    <row r="379" s="95" customFormat="1" ht="12"/>
    <row r="380" s="95" customFormat="1" ht="12"/>
    <row r="381" s="95" customFormat="1" ht="12"/>
    <row r="382" s="95" customFormat="1" ht="12"/>
    <row r="383" s="95" customFormat="1" ht="12"/>
    <row r="384" s="95" customFormat="1" ht="12"/>
    <row r="385" s="95" customFormat="1" ht="12"/>
    <row r="386" s="95" customFormat="1" ht="12"/>
    <row r="387" s="95" customFormat="1" ht="12"/>
    <row r="388" s="95" customFormat="1" ht="12"/>
    <row r="389" s="95" customFormat="1" ht="12"/>
    <row r="390" s="95" customFormat="1" ht="12"/>
    <row r="391" s="95" customFormat="1" ht="12"/>
    <row r="392" s="95" customFormat="1" ht="12"/>
    <row r="393" s="95" customFormat="1" ht="12"/>
    <row r="394" s="95" customFormat="1" ht="12"/>
    <row r="395" s="95" customFormat="1" ht="12"/>
    <row r="396" s="95" customFormat="1" ht="12"/>
    <row r="397" s="95" customFormat="1" ht="12"/>
    <row r="398" s="95" customFormat="1" ht="12"/>
    <row r="399" s="95" customFormat="1" ht="12"/>
    <row r="400" s="95" customFormat="1" ht="12"/>
    <row r="401" s="95" customFormat="1" ht="12"/>
    <row r="402" s="95" customFormat="1" ht="12"/>
    <row r="403" s="95" customFormat="1" ht="12"/>
    <row r="404" s="95" customFormat="1" ht="12"/>
    <row r="405" s="95" customFormat="1" ht="12"/>
    <row r="406" s="95" customFormat="1" ht="12"/>
    <row r="407" s="95" customFormat="1" ht="12"/>
    <row r="408" s="95" customFormat="1" ht="12"/>
    <row r="409" s="95" customFormat="1" ht="12"/>
    <row r="410" s="95" customFormat="1" ht="12"/>
    <row r="411" s="95" customFormat="1" ht="12"/>
    <row r="412" s="95" customFormat="1" ht="12"/>
    <row r="413" s="95" customFormat="1" ht="12"/>
    <row r="414" s="95" customFormat="1" ht="12"/>
    <row r="415" s="95" customFormat="1" ht="12"/>
    <row r="416" s="95" customFormat="1" ht="12"/>
    <row r="417" s="95" customFormat="1" ht="12"/>
    <row r="418" s="95" customFormat="1" ht="12"/>
    <row r="419" s="95" customFormat="1" ht="12"/>
    <row r="420" s="95" customFormat="1" ht="12"/>
    <row r="421" s="95" customFormat="1" ht="12"/>
    <row r="422" s="95" customFormat="1" ht="12"/>
    <row r="423" s="95" customFormat="1" ht="12"/>
    <row r="424" s="95" customFormat="1" ht="12"/>
    <row r="425" s="95" customFormat="1" ht="12"/>
    <row r="426" s="95" customFormat="1" ht="12"/>
    <row r="427" s="95" customFormat="1" ht="12"/>
    <row r="428" s="95" customFormat="1" ht="12"/>
    <row r="429" s="95" customFormat="1" ht="12"/>
    <row r="430" s="95" customFormat="1" ht="12"/>
    <row r="431" s="95" customFormat="1" ht="12"/>
    <row r="432" s="95" customFormat="1" ht="12"/>
    <row r="433" s="95" customFormat="1" ht="12"/>
    <row r="434" s="95" customFormat="1" ht="12"/>
    <row r="435" s="95" customFormat="1" ht="12"/>
    <row r="436" s="95" customFormat="1" ht="12"/>
    <row r="437" s="95" customFormat="1" ht="12"/>
    <row r="438" s="95" customFormat="1" ht="12"/>
    <row r="439" s="95" customFormat="1" ht="12"/>
    <row r="440" s="95" customFormat="1" ht="12"/>
    <row r="441" s="95" customFormat="1" ht="12"/>
    <row r="442" s="95" customFormat="1" ht="12"/>
    <row r="443" s="95" customFormat="1" ht="12"/>
    <row r="444" s="95" customFormat="1" ht="12"/>
    <row r="445" s="95" customFormat="1" ht="12"/>
    <row r="446" s="95" customFormat="1" ht="12"/>
    <row r="447" s="95" customFormat="1" ht="12"/>
    <row r="448" s="95" customFormat="1" ht="12"/>
    <row r="449" s="95" customFormat="1" ht="12"/>
    <row r="450" s="95" customFormat="1" ht="12"/>
    <row r="451" s="95" customFormat="1" ht="12"/>
    <row r="452" s="95" customFormat="1" ht="12"/>
    <row r="453" s="95" customFormat="1" ht="12"/>
    <row r="454" s="95" customFormat="1" ht="12"/>
    <row r="455" s="95" customFormat="1" ht="12"/>
    <row r="456" s="95" customFormat="1" ht="12"/>
    <row r="457" s="95" customFormat="1" ht="12"/>
    <row r="458" s="95" customFormat="1" ht="12"/>
    <row r="459" s="95" customFormat="1" ht="12"/>
    <row r="460" s="95" customFormat="1" ht="12"/>
    <row r="461" s="95" customFormat="1" ht="12"/>
    <row r="462" s="95" customFormat="1" ht="12"/>
    <row r="463" s="95" customFormat="1" ht="12"/>
    <row r="464" s="95" customFormat="1" ht="12"/>
    <row r="465" s="95" customFormat="1" ht="12"/>
    <row r="466" s="95" customFormat="1" ht="12"/>
    <row r="467" s="95" customFormat="1" ht="12"/>
    <row r="468" s="95" customFormat="1" ht="12"/>
    <row r="469" s="95" customFormat="1" ht="12"/>
    <row r="470" s="95" customFormat="1" ht="12"/>
    <row r="471" s="95" customFormat="1" ht="12"/>
    <row r="472" s="95" customFormat="1" ht="12"/>
    <row r="473" s="95" customFormat="1" ht="12"/>
    <row r="474" s="95" customFormat="1" ht="12"/>
    <row r="475" s="95" customFormat="1" ht="12"/>
    <row r="476" s="95" customFormat="1" ht="12"/>
    <row r="477" s="95" customFormat="1" ht="12"/>
    <row r="478" s="95" customFormat="1" ht="12"/>
    <row r="479" s="95" customFormat="1" ht="12"/>
    <row r="480" s="95" customFormat="1" ht="12"/>
    <row r="481" s="95" customFormat="1" ht="12"/>
    <row r="482" s="95" customFormat="1" ht="12"/>
    <row r="483" s="95" customFormat="1" ht="12"/>
    <row r="484" s="95" customFormat="1" ht="12"/>
    <row r="485" s="95" customFormat="1" ht="12"/>
    <row r="486" s="95" customFormat="1" ht="12"/>
    <row r="487" s="95" customFormat="1" ht="12"/>
    <row r="488" s="95" customFormat="1" ht="12"/>
    <row r="489" s="95" customFormat="1" ht="12"/>
    <row r="490" s="95" customFormat="1" ht="12"/>
    <row r="491" s="95" customFormat="1" ht="12"/>
    <row r="492" s="95" customFormat="1" ht="12"/>
    <row r="493" s="95" customFormat="1" ht="12"/>
    <row r="494" s="95" customFormat="1" ht="12"/>
    <row r="495" s="95" customFormat="1" ht="12"/>
    <row r="496" s="95" customFormat="1" ht="12"/>
    <row r="497" s="95" customFormat="1" ht="12"/>
    <row r="498" s="95" customFormat="1" ht="12"/>
    <row r="499" s="95" customFormat="1" ht="12"/>
    <row r="500" s="95" customFormat="1" ht="12"/>
    <row r="501" s="95" customFormat="1" ht="12"/>
    <row r="502" s="95" customFormat="1" ht="12"/>
    <row r="503" s="95" customFormat="1" ht="12"/>
    <row r="504" s="95" customFormat="1" ht="12"/>
    <row r="505" s="95" customFormat="1" ht="12"/>
    <row r="506" s="95" customFormat="1" ht="12"/>
    <row r="507" s="95" customFormat="1" ht="12"/>
    <row r="508" s="95" customFormat="1" ht="12"/>
    <row r="509" s="95" customFormat="1" ht="12"/>
    <row r="510" s="95" customFormat="1" ht="12"/>
    <row r="511" s="95" customFormat="1" ht="12"/>
    <row r="512" s="95" customFormat="1" ht="12"/>
    <row r="513" s="95" customFormat="1" ht="12"/>
    <row r="514" s="95" customFormat="1" ht="12"/>
    <row r="515" s="95" customFormat="1" ht="12"/>
    <row r="516" s="95" customFormat="1" ht="12"/>
    <row r="517" s="95" customFormat="1" ht="12"/>
    <row r="518" s="95" customFormat="1" ht="12"/>
    <row r="519" s="95" customFormat="1" ht="12"/>
    <row r="520" s="95" customFormat="1" ht="12"/>
    <row r="521" s="95" customFormat="1" ht="12"/>
    <row r="522" s="95" customFormat="1" ht="12"/>
    <row r="523" s="95" customFormat="1" ht="12"/>
    <row r="524" s="95" customFormat="1" ht="12"/>
    <row r="525" s="95" customFormat="1" ht="12"/>
    <row r="526" s="95" customFormat="1" ht="12"/>
    <row r="527" s="95" customFormat="1" ht="12"/>
    <row r="528" s="95" customFormat="1" ht="12"/>
    <row r="529" s="95" customFormat="1" ht="12"/>
    <row r="530" s="95" customFormat="1" ht="12"/>
    <row r="531" s="95" customFormat="1" ht="12"/>
    <row r="532" s="95" customFormat="1" ht="12"/>
    <row r="533" s="95" customFormat="1" ht="12"/>
    <row r="534" s="95" customFormat="1" ht="12"/>
    <row r="535" s="95" customFormat="1" ht="12"/>
    <row r="536" s="95" customFormat="1" ht="12"/>
    <row r="537" s="95" customFormat="1" ht="12"/>
    <row r="538" s="95" customFormat="1" ht="12"/>
    <row r="539" s="95" customFormat="1" ht="12"/>
    <row r="540" s="95" customFormat="1" ht="12"/>
    <row r="541" s="95" customFormat="1" ht="12"/>
    <row r="542" s="95" customFormat="1" ht="12"/>
    <row r="543" s="95" customFormat="1" ht="12"/>
    <row r="544" s="95" customFormat="1" ht="12"/>
    <row r="545" s="95" customFormat="1" ht="12"/>
    <row r="546" s="95" customFormat="1" ht="12"/>
    <row r="547" s="95" customFormat="1" ht="12"/>
    <row r="548" s="95" customFormat="1" ht="12"/>
    <row r="549" s="95" customFormat="1" ht="12"/>
    <row r="550" s="95" customFormat="1" ht="12"/>
    <row r="551" s="95" customFormat="1" ht="12"/>
    <row r="552" s="95" customFormat="1" ht="12"/>
    <row r="553" s="95" customFormat="1" ht="12"/>
    <row r="554" s="95" customFormat="1" ht="12"/>
    <row r="555" s="95" customFormat="1" ht="12"/>
    <row r="556" s="95" customFormat="1" ht="12"/>
    <row r="557" s="95" customFormat="1" ht="12"/>
    <row r="558" s="95" customFormat="1" ht="12"/>
    <row r="559" s="95" customFormat="1" ht="12"/>
    <row r="560" s="95" customFormat="1" ht="12"/>
    <row r="561" s="95" customFormat="1" ht="12"/>
    <row r="562" s="95" customFormat="1" ht="12"/>
    <row r="563" s="95" customFormat="1" ht="12"/>
    <row r="564" s="95" customFormat="1" ht="12"/>
    <row r="565" s="95" customFormat="1" ht="12"/>
    <row r="566" s="95" customFormat="1" ht="12"/>
    <row r="567" s="95" customFormat="1" ht="12"/>
    <row r="568" s="95" customFormat="1" ht="12"/>
    <row r="569" s="95" customFormat="1" ht="12"/>
    <row r="570" s="95" customFormat="1" ht="12"/>
    <row r="571" s="95" customFormat="1" ht="12"/>
    <row r="572" s="95" customFormat="1" ht="12"/>
    <row r="573" s="95" customFormat="1" ht="12"/>
    <row r="574" s="95" customFormat="1" ht="12"/>
    <row r="575" s="95" customFormat="1" ht="12"/>
    <row r="576" s="95" customFormat="1" ht="12"/>
    <row r="577" s="95" customFormat="1" ht="12"/>
    <row r="578" s="95" customFormat="1" ht="12"/>
    <row r="579" s="95" customFormat="1" ht="12"/>
    <row r="580" s="95" customFormat="1" ht="12"/>
    <row r="581" s="95" customFormat="1" ht="12"/>
    <row r="582" s="95" customFormat="1" ht="12"/>
    <row r="583" s="95" customFormat="1" ht="12"/>
    <row r="584" s="95" customFormat="1" ht="12"/>
    <row r="585" s="95" customFormat="1" ht="12"/>
    <row r="586" s="95" customFormat="1" ht="12"/>
    <row r="587" s="95" customFormat="1" ht="12"/>
    <row r="588" s="95" customFormat="1" ht="12"/>
    <row r="589" s="95" customFormat="1" ht="12"/>
    <row r="590" s="95" customFormat="1" ht="12"/>
    <row r="591" s="95" customFormat="1" ht="12"/>
    <row r="592" s="95" customFormat="1" ht="12"/>
    <row r="593" s="95" customFormat="1" ht="12"/>
    <row r="594" s="95" customFormat="1" ht="12"/>
    <row r="595" s="95" customFormat="1" ht="12"/>
    <row r="596" s="95" customFormat="1" ht="12"/>
    <row r="597" s="95" customFormat="1" ht="12"/>
    <row r="598" s="95" customFormat="1" ht="12"/>
    <row r="599" s="95" customFormat="1" ht="12"/>
    <row r="600" s="95" customFormat="1" ht="12"/>
    <row r="601" s="95" customFormat="1" ht="12"/>
    <row r="602" s="95" customFormat="1" ht="12"/>
    <row r="603" s="95" customFormat="1" ht="12"/>
    <row r="604" s="95" customFormat="1" ht="12"/>
    <row r="605" s="95" customFormat="1" ht="12"/>
    <row r="606" s="95" customFormat="1" ht="12"/>
    <row r="607" s="95" customFormat="1" ht="12"/>
    <row r="608" s="95" customFormat="1" ht="12"/>
    <row r="609" s="95" customFormat="1" ht="12"/>
    <row r="610" s="95" customFormat="1" ht="12"/>
    <row r="611" s="95" customFormat="1" ht="12"/>
    <row r="612" s="95" customFormat="1" ht="12"/>
    <row r="613" s="95" customFormat="1" ht="12"/>
    <row r="614" s="95" customFormat="1" ht="12"/>
    <row r="615" s="95" customFormat="1" ht="12"/>
    <row r="616" s="95" customFormat="1" ht="12"/>
    <row r="617" s="95" customFormat="1" ht="12"/>
    <row r="618" s="95" customFormat="1" ht="12"/>
    <row r="619" s="95" customFormat="1" ht="12"/>
    <row r="620" s="95" customFormat="1" ht="12"/>
    <row r="621" s="95" customFormat="1" ht="12"/>
    <row r="622" s="95" customFormat="1" ht="12"/>
    <row r="623" s="95" customFormat="1" ht="12"/>
    <row r="624" s="95" customFormat="1" ht="12"/>
    <row r="625" s="95" customFormat="1" ht="12"/>
    <row r="626" s="95" customFormat="1" ht="12"/>
    <row r="627" s="95" customFormat="1" ht="12"/>
    <row r="628" s="95" customFormat="1" ht="12"/>
    <row r="629" s="95" customFormat="1" ht="12"/>
    <row r="630" s="95" customFormat="1" ht="12"/>
    <row r="631" s="95" customFormat="1" ht="12"/>
    <row r="632" s="95" customFormat="1" ht="12"/>
    <row r="633" s="95" customFormat="1" ht="12"/>
    <row r="634" s="95" customFormat="1" ht="12"/>
    <row r="635" s="95" customFormat="1" ht="12"/>
    <row r="636" s="95" customFormat="1" ht="12"/>
    <row r="637" s="95" customFormat="1" ht="12"/>
    <row r="638" s="95" customFormat="1" ht="12"/>
    <row r="639" s="95" customFormat="1" ht="12"/>
    <row r="640" s="95" customFormat="1" ht="12"/>
    <row r="641" s="95" customFormat="1" ht="12"/>
    <row r="642" s="95" customFormat="1" ht="12"/>
    <row r="643" s="95" customFormat="1" ht="12"/>
    <row r="644" s="95" customFormat="1" ht="12"/>
    <row r="645" s="95" customFormat="1" ht="12"/>
    <row r="646" s="95" customFormat="1" ht="12"/>
    <row r="647" s="95" customFormat="1" ht="12"/>
    <row r="648" s="95" customFormat="1" ht="12"/>
    <row r="649" s="95" customFormat="1" ht="12"/>
    <row r="650" s="95" customFormat="1" ht="12"/>
    <row r="651" s="95" customFormat="1" ht="12"/>
    <row r="652" s="95" customFormat="1" ht="12"/>
    <row r="653" s="95" customFormat="1" ht="12"/>
    <row r="654" s="95" customFormat="1" ht="12"/>
    <row r="655" s="95" customFormat="1" ht="12"/>
    <row r="656" s="95" customFormat="1" ht="12"/>
    <row r="657" s="95" customFormat="1" ht="12"/>
    <row r="658" s="95" customFormat="1" ht="12"/>
    <row r="659" s="95" customFormat="1" ht="12"/>
    <row r="660" s="95" customFormat="1" ht="12"/>
    <row r="661" s="95" customFormat="1" ht="12"/>
    <row r="662" s="95" customFormat="1" ht="12"/>
    <row r="663" s="95" customFormat="1" ht="12"/>
    <row r="664" s="95" customFormat="1" ht="12"/>
    <row r="665" s="95" customFormat="1" ht="12"/>
    <row r="666" s="95" customFormat="1" ht="12"/>
    <row r="667" s="95" customFormat="1" ht="12"/>
    <row r="668" s="95" customFormat="1" ht="12"/>
    <row r="669" s="95" customFormat="1" ht="12"/>
    <row r="670" s="95" customFormat="1" ht="12"/>
    <row r="671" s="95" customFormat="1" ht="12"/>
    <row r="672" s="95" customFormat="1" ht="12"/>
    <row r="673" s="95" customFormat="1" ht="12"/>
    <row r="674" s="95" customFormat="1" ht="12"/>
    <row r="675" s="95" customFormat="1" ht="12"/>
    <row r="676" s="95" customFormat="1" ht="12"/>
    <row r="677" s="95" customFormat="1" ht="12"/>
    <row r="678" s="95" customFormat="1" ht="12"/>
    <row r="679" s="95" customFormat="1" ht="12"/>
    <row r="680" s="95" customFormat="1" ht="12"/>
    <row r="681" s="95" customFormat="1" ht="12"/>
    <row r="682" s="95" customFormat="1" ht="12"/>
    <row r="683" s="95" customFormat="1" ht="12"/>
    <row r="684" s="95" customFormat="1" ht="12"/>
    <row r="685" s="95" customFormat="1" ht="12"/>
    <row r="686" s="95" customFormat="1" ht="12"/>
    <row r="687" s="95" customFormat="1" ht="12"/>
    <row r="688" s="95" customFormat="1" ht="12"/>
    <row r="689" s="95" customFormat="1" ht="12"/>
    <row r="690" s="95" customFormat="1" ht="12"/>
    <row r="691" s="95" customFormat="1" ht="12"/>
    <row r="692" s="95" customFormat="1" ht="12"/>
    <row r="693" s="95" customFormat="1" ht="12"/>
    <row r="694" s="95" customFormat="1" ht="12"/>
    <row r="695" s="95" customFormat="1" ht="12"/>
    <row r="696" s="95" customFormat="1" ht="12"/>
    <row r="697" s="95" customFormat="1" ht="12"/>
    <row r="698" s="95" customFormat="1" ht="12"/>
    <row r="699" s="95" customFormat="1" ht="12"/>
    <row r="700" s="95" customFormat="1" ht="12"/>
    <row r="701" s="95" customFormat="1" ht="12"/>
    <row r="702" s="95" customFormat="1" ht="12"/>
    <row r="703" s="95" customFormat="1" ht="12"/>
    <row r="704" s="95" customFormat="1" ht="12"/>
    <row r="705" s="95" customFormat="1" ht="12"/>
    <row r="706" s="95" customFormat="1" ht="12"/>
    <row r="707" s="95" customFormat="1" ht="12"/>
    <row r="708" s="95" customFormat="1" ht="12"/>
    <row r="709" s="95" customFormat="1" ht="12"/>
    <row r="710" s="95" customFormat="1" ht="12"/>
    <row r="711" s="95" customFormat="1" ht="12"/>
    <row r="712" s="95" customFormat="1" ht="12"/>
    <row r="713" s="95" customFormat="1" ht="12"/>
    <row r="714" s="95" customFormat="1" ht="12"/>
    <row r="715" s="95" customFormat="1" ht="12"/>
    <row r="716" s="95" customFormat="1" ht="12"/>
    <row r="717" s="95" customFormat="1" ht="12"/>
    <row r="718" s="95" customFormat="1" ht="12"/>
    <row r="719" s="95" customFormat="1" ht="12"/>
    <row r="720" s="95" customFormat="1" ht="12"/>
    <row r="721" s="95" customFormat="1" ht="12"/>
    <row r="722" s="95" customFormat="1" ht="12"/>
    <row r="723" s="95" customFormat="1" ht="12"/>
    <row r="724" s="95" customFormat="1" ht="12"/>
    <row r="725" s="95" customFormat="1" ht="12"/>
    <row r="726" s="95" customFormat="1" ht="12"/>
    <row r="727" s="95" customFormat="1" ht="12"/>
    <row r="728" s="95" customFormat="1" ht="12"/>
    <row r="729" s="95" customFormat="1" ht="12"/>
    <row r="730" s="95" customFormat="1" ht="12"/>
    <row r="731" s="95" customFormat="1" ht="12"/>
    <row r="732" s="95" customFormat="1" ht="12"/>
    <row r="733" s="95" customFormat="1" ht="12"/>
    <row r="734" s="95" customFormat="1" ht="12"/>
    <row r="735" s="95" customFormat="1" ht="12"/>
    <row r="736" s="95" customFormat="1" ht="12"/>
    <row r="737" s="95" customFormat="1" ht="12"/>
    <row r="738" s="95" customFormat="1" ht="12"/>
    <row r="739" s="95" customFormat="1" ht="12"/>
    <row r="740" s="95" customFormat="1" ht="12"/>
    <row r="741" s="95" customFormat="1" ht="12"/>
    <row r="742" s="95" customFormat="1" ht="12"/>
    <row r="743" s="95" customFormat="1" ht="12"/>
    <row r="744" s="95" customFormat="1" ht="12"/>
    <row r="745" s="95" customFormat="1" ht="12"/>
    <row r="746" s="95" customFormat="1" ht="12"/>
    <row r="747" s="95" customFormat="1" ht="12"/>
    <row r="748" s="95" customFormat="1" ht="12"/>
    <row r="749" s="95" customFormat="1" ht="12"/>
    <row r="750" s="95" customFormat="1" ht="12"/>
    <row r="751" s="95" customFormat="1" ht="12"/>
    <row r="752" s="95" customFormat="1" ht="12"/>
    <row r="753" s="95" customFormat="1" ht="12"/>
    <row r="754" s="95" customFormat="1" ht="12"/>
    <row r="755" s="95" customFormat="1" ht="12"/>
    <row r="756" s="95" customFormat="1" ht="12"/>
    <row r="757" s="95" customFormat="1" ht="12"/>
    <row r="758" s="95" customFormat="1" ht="12"/>
    <row r="759" s="95" customFormat="1" ht="12"/>
    <row r="760" s="95" customFormat="1" ht="12"/>
    <row r="761" s="95" customFormat="1" ht="12"/>
    <row r="762" s="95" customFormat="1" ht="12"/>
    <row r="763" s="95" customFormat="1" ht="12"/>
    <row r="764" s="95" customFormat="1" ht="12"/>
    <row r="765" s="95" customFormat="1" ht="12"/>
    <row r="766" s="95" customFormat="1" ht="12"/>
    <row r="767" s="95" customFormat="1" ht="12"/>
    <row r="768" s="95" customFormat="1" ht="12"/>
    <row r="769" s="95" customFormat="1" ht="12"/>
    <row r="770" s="95" customFormat="1" ht="12"/>
    <row r="771" s="95" customFormat="1" ht="12"/>
    <row r="772" s="95" customFormat="1" ht="12"/>
    <row r="773" s="95" customFormat="1" ht="12"/>
    <row r="774" s="95" customFormat="1" ht="12"/>
    <row r="775" s="95" customFormat="1" ht="12"/>
    <row r="776" s="95" customFormat="1" ht="12"/>
    <row r="777" s="95" customFormat="1" ht="12"/>
    <row r="778" s="95" customFormat="1" ht="12"/>
    <row r="779" s="95" customFormat="1" ht="12"/>
    <row r="780" s="95" customFormat="1" ht="12"/>
    <row r="781" s="95" customFormat="1" ht="12"/>
    <row r="782" s="95" customFormat="1" ht="12"/>
    <row r="783" s="95" customFormat="1" ht="12"/>
    <row r="784" s="95" customFormat="1" ht="12"/>
    <row r="785" s="95" customFormat="1" ht="12"/>
    <row r="786" s="95" customFormat="1" ht="12"/>
    <row r="787" s="95" customFormat="1" ht="12"/>
    <row r="788" s="95" customFormat="1" ht="12"/>
    <row r="789" s="95" customFormat="1" ht="12"/>
    <row r="790" s="95" customFormat="1" ht="12"/>
    <row r="791" s="95" customFormat="1" ht="12"/>
    <row r="792" s="95" customFormat="1" ht="12"/>
    <row r="793" s="95" customFormat="1" ht="12"/>
    <row r="794" s="95" customFormat="1" ht="12"/>
    <row r="795" s="95" customFormat="1" ht="12"/>
    <row r="796" s="95" customFormat="1" ht="12"/>
    <row r="797" s="95" customFormat="1" ht="12"/>
    <row r="798" s="95" customFormat="1" ht="12"/>
    <row r="799" s="95" customFormat="1" ht="12"/>
    <row r="800" s="95" customFormat="1" ht="12"/>
    <row r="801" s="95" customFormat="1" ht="12"/>
    <row r="802" s="95" customFormat="1" ht="12"/>
    <row r="803" s="95" customFormat="1" ht="12"/>
    <row r="804" s="95" customFormat="1" ht="12"/>
    <row r="805" s="95" customFormat="1" ht="12"/>
    <row r="806" s="95" customFormat="1" ht="12"/>
    <row r="807" s="95" customFormat="1" ht="12"/>
    <row r="808" s="95" customFormat="1" ht="12"/>
    <row r="809" s="95" customFormat="1" ht="12"/>
    <row r="810" s="95" customFormat="1" ht="12"/>
    <row r="811" s="95" customFormat="1" ht="12"/>
    <row r="812" s="95" customFormat="1" ht="12"/>
    <row r="813" s="95" customFormat="1" ht="12"/>
    <row r="814" s="95" customFormat="1" ht="12"/>
    <row r="815" s="95" customFormat="1" ht="12"/>
    <row r="816" s="95" customFormat="1" ht="12"/>
    <row r="817" s="95" customFormat="1" ht="12"/>
    <row r="818" s="95" customFormat="1" ht="12"/>
    <row r="819" s="95" customFormat="1" ht="12"/>
    <row r="820" s="95" customFormat="1" ht="12"/>
    <row r="821" s="95" customFormat="1" ht="12"/>
    <row r="822" s="95" customFormat="1" ht="12"/>
    <row r="823" s="95" customFormat="1" ht="12"/>
    <row r="824" s="95" customFormat="1" ht="12"/>
    <row r="825" s="95" customFormat="1" ht="12"/>
    <row r="826" s="95" customFormat="1" ht="12"/>
    <row r="827" s="95" customFormat="1" ht="12"/>
    <row r="828" s="95" customFormat="1" ht="12"/>
    <row r="829" s="95" customFormat="1" ht="12"/>
    <row r="830" s="95" customFormat="1" ht="12"/>
    <row r="831" s="95" customFormat="1" ht="12"/>
    <row r="832" s="95" customFormat="1" ht="12"/>
    <row r="833" s="95" customFormat="1" ht="12"/>
    <row r="834" s="95" customFormat="1" ht="12"/>
    <row r="835" s="95" customFormat="1" ht="12"/>
    <row r="836" s="95" customFormat="1" ht="12"/>
    <row r="837" s="95" customFormat="1" ht="12"/>
    <row r="838" s="95" customFormat="1" ht="12"/>
    <row r="839" s="95" customFormat="1" ht="12"/>
    <row r="840" s="95" customFormat="1" ht="12"/>
    <row r="841" s="95" customFormat="1" ht="12"/>
    <row r="842" s="95" customFormat="1" ht="12"/>
    <row r="843" s="95" customFormat="1" ht="12"/>
    <row r="844" s="95" customFormat="1" ht="12"/>
    <row r="845" s="95" customFormat="1" ht="12"/>
    <row r="846" s="95" customFormat="1" ht="12"/>
    <row r="847" s="95" customFormat="1" ht="12"/>
    <row r="848" s="95" customFormat="1" ht="12"/>
    <row r="849" s="95" customFormat="1" ht="12"/>
    <row r="850" s="95" customFormat="1" ht="12"/>
    <row r="851" s="95" customFormat="1" ht="12"/>
    <row r="852" s="95" customFormat="1" ht="12"/>
    <row r="853" s="95" customFormat="1" ht="12"/>
    <row r="854" s="95" customFormat="1" ht="12"/>
    <row r="855" s="95" customFormat="1" ht="12"/>
    <row r="856" s="95" customFormat="1" ht="12"/>
    <row r="857" s="95" customFormat="1" ht="12"/>
    <row r="858" s="95" customFormat="1" ht="12"/>
    <row r="859" s="95" customFormat="1" ht="12"/>
    <row r="860" s="95" customFormat="1" ht="12"/>
    <row r="861" s="95" customFormat="1" ht="12"/>
    <row r="862" s="95" customFormat="1" ht="12"/>
    <row r="863" s="95" customFormat="1" ht="12"/>
    <row r="864" s="95" customFormat="1" ht="12"/>
    <row r="865" s="95" customFormat="1" ht="12"/>
    <row r="866" s="95" customFormat="1" ht="12"/>
    <row r="867" s="95" customFormat="1" ht="12"/>
    <row r="868" s="95" customFormat="1" ht="12"/>
    <row r="869" s="95" customFormat="1" ht="12"/>
    <row r="870" s="95" customFormat="1" ht="12"/>
    <row r="871" s="95" customFormat="1" ht="12"/>
    <row r="872" s="95" customFormat="1" ht="12"/>
    <row r="873" s="95" customFormat="1" ht="12"/>
    <row r="874" s="95" customFormat="1" ht="12"/>
    <row r="875" s="95" customFormat="1" ht="12"/>
    <row r="876" s="95" customFormat="1" ht="12"/>
    <row r="877" s="95" customFormat="1" ht="12"/>
    <row r="878" s="95" customFormat="1" ht="12"/>
    <row r="879" s="95" customFormat="1" ht="12"/>
    <row r="880" s="95" customFormat="1" ht="12"/>
    <row r="881" s="95" customFormat="1" ht="12"/>
    <row r="882" s="95" customFormat="1" ht="12"/>
    <row r="883" s="95" customFormat="1" ht="12"/>
    <row r="884" s="95" customFormat="1" ht="12"/>
    <row r="885" s="95" customFormat="1" ht="12"/>
    <row r="886" s="95" customFormat="1" ht="12"/>
    <row r="887" s="95" customFormat="1" ht="12"/>
    <row r="888" s="95" customFormat="1" ht="12"/>
    <row r="889" s="95" customFormat="1" ht="12"/>
    <row r="890" s="95" customFormat="1" ht="12"/>
    <row r="891" s="95" customFormat="1" ht="12"/>
    <row r="892" s="95" customFormat="1" ht="12"/>
    <row r="893" s="95" customFormat="1" ht="12"/>
    <row r="894" s="95" customFormat="1" ht="12"/>
    <row r="895" s="95" customFormat="1" ht="12"/>
    <row r="896" s="95" customFormat="1" ht="12"/>
    <row r="897" s="95" customFormat="1" ht="12"/>
    <row r="898" s="95" customFormat="1" ht="12"/>
    <row r="899" s="95" customFormat="1" ht="12"/>
    <row r="900" s="95" customFormat="1" ht="12"/>
    <row r="901" s="95" customFormat="1" ht="12"/>
    <row r="902" s="95" customFormat="1" ht="12"/>
    <row r="903" s="95" customFormat="1" ht="12"/>
    <row r="904" s="95" customFormat="1" ht="12"/>
    <row r="905" s="95" customFormat="1" ht="12"/>
    <row r="906" s="95" customFormat="1" ht="12"/>
    <row r="907" s="95" customFormat="1" ht="12"/>
    <row r="908" s="95" customFormat="1" ht="12"/>
    <row r="909" s="95" customFormat="1" ht="12"/>
    <row r="910" s="95" customFormat="1" ht="12"/>
    <row r="911" s="95" customFormat="1" ht="12"/>
    <row r="912" s="95" customFormat="1" ht="12"/>
    <row r="913" s="95" customFormat="1" ht="12"/>
    <row r="914" s="95" customFormat="1" ht="12"/>
    <row r="915" s="95" customFormat="1" ht="12"/>
    <row r="916" s="95" customFormat="1" ht="12"/>
    <row r="917" s="95" customFormat="1" ht="12"/>
    <row r="918" s="95" customFormat="1" ht="12"/>
    <row r="919" s="95" customFormat="1" ht="12"/>
    <row r="920" s="95" customFormat="1" ht="12"/>
    <row r="921" s="95" customFormat="1" ht="12"/>
    <row r="922" s="95" customFormat="1" ht="12"/>
    <row r="923" s="95" customFormat="1" ht="12"/>
    <row r="924" s="95" customFormat="1" ht="12"/>
    <row r="925" s="95" customFormat="1" ht="12"/>
    <row r="926" s="95" customFormat="1" ht="12"/>
    <row r="927" s="95" customFormat="1" ht="12"/>
    <row r="928" s="95" customFormat="1" ht="12"/>
    <row r="929" s="95" customFormat="1" ht="12"/>
    <row r="930" s="95" customFormat="1" ht="12"/>
    <row r="931" s="95" customFormat="1" ht="12"/>
    <row r="932" s="95" customFormat="1" ht="12"/>
    <row r="933" s="95" customFormat="1" ht="12"/>
    <row r="934" s="95" customFormat="1" ht="12"/>
    <row r="935" s="95" customFormat="1" ht="12"/>
    <row r="936" s="95" customFormat="1" ht="12"/>
    <row r="937" s="95" customFormat="1" ht="12"/>
    <row r="938" s="95" customFormat="1" ht="12"/>
    <row r="939" s="95" customFormat="1" ht="12"/>
    <row r="940" s="95" customFormat="1" ht="12"/>
    <row r="941" s="95" customFormat="1" ht="12"/>
    <row r="942" s="95" customFormat="1" ht="12"/>
    <row r="943" s="95" customFormat="1" ht="12"/>
    <row r="944" s="95" customFormat="1" ht="12"/>
    <row r="945" s="95" customFormat="1" ht="12"/>
    <row r="946" s="95" customFormat="1" ht="12"/>
    <row r="947" s="95" customFormat="1" ht="12"/>
    <row r="948" s="95" customFormat="1" ht="12"/>
    <row r="949" s="95" customFormat="1" ht="12"/>
    <row r="950" s="95" customFormat="1" ht="12"/>
    <row r="951" s="95" customFormat="1" ht="12"/>
    <row r="952" s="95" customFormat="1" ht="12"/>
    <row r="953" s="95" customFormat="1" ht="12"/>
    <row r="954" s="95" customFormat="1" ht="12"/>
    <row r="955" s="95" customFormat="1" ht="12"/>
    <row r="956" s="95" customFormat="1" ht="12"/>
    <row r="957" s="95" customFormat="1" ht="12"/>
    <row r="958" s="95" customFormat="1" ht="12"/>
    <row r="959" s="95" customFormat="1" ht="12"/>
    <row r="960" s="95" customFormat="1" ht="12"/>
    <row r="961" s="95" customFormat="1" ht="12"/>
    <row r="962" s="95" customFormat="1" ht="12"/>
    <row r="963" s="95" customFormat="1" ht="12"/>
    <row r="964" s="95" customFormat="1" ht="12"/>
    <row r="965" s="95" customFormat="1" ht="12"/>
    <row r="966" s="95" customFormat="1" ht="12"/>
    <row r="967" s="95" customFormat="1" ht="12"/>
    <row r="968" s="95" customFormat="1" ht="12"/>
    <row r="969" s="95" customFormat="1" ht="12"/>
    <row r="970" s="95" customFormat="1" ht="12"/>
    <row r="971" s="95" customFormat="1" ht="12"/>
    <row r="972" s="95" customFormat="1" ht="12"/>
    <row r="973" s="95" customFormat="1" ht="12"/>
    <row r="974" s="95" customFormat="1" ht="12"/>
    <row r="975" s="95" customFormat="1" ht="12"/>
    <row r="976" s="95" customFormat="1" ht="12"/>
    <row r="977" s="95" customFormat="1" ht="12"/>
    <row r="978" s="95" customFormat="1" ht="12"/>
    <row r="979" s="95" customFormat="1" ht="12"/>
    <row r="980" s="95" customFormat="1" ht="12"/>
    <row r="981" s="95" customFormat="1" ht="12"/>
    <row r="982" s="95" customFormat="1" ht="12"/>
    <row r="983" s="95" customFormat="1" ht="12"/>
    <row r="984" s="95" customFormat="1" ht="12"/>
    <row r="985" s="95" customFormat="1" ht="12"/>
    <row r="986" s="95" customFormat="1" ht="12"/>
    <row r="987" s="95" customFormat="1" ht="12"/>
    <row r="988" s="95" customFormat="1" ht="12"/>
    <row r="989" s="95" customFormat="1" ht="12"/>
    <row r="990" s="95" customFormat="1" ht="12"/>
    <row r="991" s="95" customFormat="1" ht="12"/>
    <row r="992" s="95" customFormat="1" ht="12"/>
    <row r="993" s="95" customFormat="1" ht="12"/>
    <row r="994" s="95" customFormat="1" ht="12"/>
    <row r="995" s="95" customFormat="1" ht="12"/>
    <row r="996" s="95" customFormat="1" ht="12"/>
    <row r="997" s="95" customFormat="1" ht="12"/>
    <row r="998" s="95" customFormat="1" ht="12"/>
    <row r="999" s="95" customFormat="1" ht="12"/>
    <row r="1000" s="95" customFormat="1" ht="12"/>
    <row r="1001" s="95" customFormat="1" ht="12"/>
    <row r="1002" s="95" customFormat="1" ht="12"/>
    <row r="1003" s="95" customFormat="1" ht="12"/>
    <row r="1004" s="95" customFormat="1" ht="12"/>
    <row r="1005" s="95" customFormat="1" ht="12"/>
    <row r="1006" s="95" customFormat="1" ht="12"/>
    <row r="1007" s="95" customFormat="1" ht="12"/>
    <row r="1008" s="95" customFormat="1" ht="12"/>
    <row r="1009" s="95" customFormat="1" ht="12"/>
    <row r="1010" s="95" customFormat="1" ht="12"/>
    <row r="1011" s="95" customFormat="1" ht="12"/>
    <row r="1012" s="95" customFormat="1" ht="12"/>
    <row r="1013" s="95" customFormat="1" ht="12"/>
    <row r="1014" s="95" customFormat="1" ht="12"/>
    <row r="1015" s="95" customFormat="1" ht="12"/>
    <row r="1016" s="95" customFormat="1" ht="12"/>
    <row r="1017" s="95" customFormat="1" ht="12"/>
    <row r="1018" s="95" customFormat="1" ht="12"/>
    <row r="1019" s="95" customFormat="1" ht="12"/>
    <row r="1020" s="95" customFormat="1" ht="12"/>
    <row r="1021" s="95" customFormat="1" ht="12"/>
    <row r="1022" s="95" customFormat="1" ht="12"/>
    <row r="1023" s="95" customFormat="1" ht="12"/>
    <row r="1024" s="95" customFormat="1" ht="12"/>
    <row r="1025" s="95" customFormat="1" ht="12"/>
    <row r="1026" s="95" customFormat="1" ht="12"/>
    <row r="1027" s="95" customFormat="1" ht="12"/>
    <row r="1028" s="95" customFormat="1" ht="12"/>
    <row r="1029" s="95" customFormat="1" ht="12"/>
    <row r="1030" s="95" customFormat="1" ht="12"/>
    <row r="1031" s="95" customFormat="1" ht="12"/>
    <row r="1032" s="95" customFormat="1" ht="12"/>
    <row r="1033" s="95" customFormat="1" ht="12"/>
    <row r="1034" s="95" customFormat="1" ht="12"/>
    <row r="1035" s="95" customFormat="1" ht="12"/>
    <row r="1036" s="95" customFormat="1" ht="12"/>
    <row r="1037" s="95" customFormat="1" ht="12"/>
    <row r="1038" s="95" customFormat="1" ht="12"/>
    <row r="1039" s="95" customFormat="1" ht="12"/>
    <row r="1040" s="95" customFormat="1" ht="12"/>
    <row r="1041" s="95" customFormat="1" ht="12"/>
    <row r="1042" s="95" customFormat="1" ht="12"/>
    <row r="1043" s="95" customFormat="1" ht="12"/>
    <row r="1044" s="95" customFormat="1" ht="12"/>
    <row r="1045" s="95" customFormat="1" ht="12"/>
    <row r="1046" s="95" customFormat="1" ht="12"/>
    <row r="1047" s="95" customFormat="1" ht="12"/>
    <row r="1048" s="95" customFormat="1" ht="12"/>
    <row r="1049" s="95" customFormat="1" ht="12"/>
    <row r="1050" s="95" customFormat="1" ht="12"/>
    <row r="1051" s="95" customFormat="1" ht="12"/>
    <row r="1052" s="95" customFormat="1" ht="12"/>
    <row r="1053" s="95" customFormat="1" ht="12"/>
    <row r="1054" s="95" customFormat="1" ht="12"/>
    <row r="1055" s="95" customFormat="1" ht="12"/>
    <row r="1056" s="95" customFormat="1" ht="12"/>
    <row r="1057" s="95" customFormat="1" ht="12"/>
    <row r="1058" s="95" customFormat="1" ht="12"/>
    <row r="1059" s="95" customFormat="1" ht="12"/>
    <row r="1060" s="95" customFormat="1" ht="12"/>
    <row r="1061" s="95" customFormat="1" ht="12"/>
    <row r="1062" s="95" customFormat="1" ht="12"/>
    <row r="1063" s="95" customFormat="1" ht="12"/>
    <row r="1064" s="95" customFormat="1" ht="12"/>
    <row r="1065" s="95" customFormat="1" ht="12"/>
    <row r="1066" s="95" customFormat="1" ht="12"/>
    <row r="1067" s="95" customFormat="1" ht="12"/>
    <row r="1068" s="95" customFormat="1" ht="12"/>
    <row r="1069" s="95" customFormat="1" ht="12"/>
    <row r="1070" s="95" customFormat="1" ht="12"/>
    <row r="1071" s="95" customFormat="1" ht="12"/>
    <row r="1072" s="95" customFormat="1" ht="12"/>
    <row r="1073" s="95" customFormat="1" ht="12"/>
    <row r="1074" s="95" customFormat="1" ht="12"/>
    <row r="1075" s="95" customFormat="1" ht="12"/>
    <row r="1076" s="95" customFormat="1" ht="12"/>
    <row r="1077" s="95" customFormat="1" ht="12"/>
    <row r="1078" s="95" customFormat="1" ht="12"/>
    <row r="1079" s="95" customFormat="1" ht="12"/>
    <row r="1080" s="95" customFormat="1" ht="12"/>
    <row r="1081" s="95" customFormat="1" ht="12"/>
    <row r="1082" s="95" customFormat="1" ht="12"/>
    <row r="1083" s="95" customFormat="1" ht="12"/>
    <row r="1084" s="95" customFormat="1" ht="12"/>
    <row r="1085" s="95" customFormat="1" ht="12"/>
    <row r="1086" s="95" customFormat="1" ht="12"/>
    <row r="1087" s="95" customFormat="1" ht="12"/>
    <row r="1088" s="95" customFormat="1" ht="12"/>
    <row r="1089" s="95" customFormat="1" ht="12"/>
    <row r="1090" s="95" customFormat="1" ht="12"/>
    <row r="1091" s="95" customFormat="1" ht="12"/>
    <row r="1092" s="95" customFormat="1" ht="12"/>
    <row r="1093" s="95" customFormat="1" ht="12"/>
    <row r="1094" s="95" customFormat="1" ht="12"/>
    <row r="1095" s="95" customFormat="1" ht="12"/>
    <row r="1096" s="95" customFormat="1" ht="12"/>
    <row r="1097" s="95" customFormat="1" ht="12"/>
    <row r="1098" s="95" customFormat="1" ht="12"/>
    <row r="1099" s="95" customFormat="1" ht="12"/>
    <row r="1100" s="95" customFormat="1" ht="12"/>
    <row r="1101" s="95" customFormat="1" ht="12"/>
    <row r="1102" s="95" customFormat="1" ht="12"/>
    <row r="1103" s="95" customFormat="1" ht="12"/>
    <row r="1104" s="95" customFormat="1" ht="12"/>
    <row r="1105" s="95" customFormat="1" ht="12"/>
    <row r="1106" s="95" customFormat="1" ht="12"/>
    <row r="1107" s="95" customFormat="1" ht="12"/>
    <row r="1108" s="95" customFormat="1" ht="12"/>
    <row r="1109" s="95" customFormat="1" ht="12"/>
    <row r="1110" s="95" customFormat="1" ht="12"/>
    <row r="1111" s="95" customFormat="1" ht="12"/>
    <row r="1112" s="95" customFormat="1" ht="12"/>
    <row r="1113" s="95" customFormat="1" ht="12"/>
    <row r="1114" s="95" customFormat="1" ht="12"/>
    <row r="1115" s="95" customFormat="1" ht="12"/>
    <row r="1116" s="95" customFormat="1" ht="12"/>
    <row r="1117" s="95" customFormat="1" ht="12"/>
    <row r="1118" s="95" customFormat="1" ht="12"/>
    <row r="1119" s="95" customFormat="1" ht="12"/>
    <row r="1120" s="95" customFormat="1" ht="12"/>
    <row r="1121" s="95" customFormat="1" ht="12"/>
    <row r="1122" s="95" customFormat="1" ht="12"/>
    <row r="1123" s="95" customFormat="1" ht="12"/>
    <row r="1124" s="95" customFormat="1" ht="12"/>
    <row r="1125" s="95" customFormat="1" ht="12"/>
    <row r="1126" s="95" customFormat="1" ht="12"/>
    <row r="1127" s="95" customFormat="1" ht="12"/>
    <row r="1128" s="95" customFormat="1" ht="12"/>
    <row r="1129" s="95" customFormat="1" ht="12"/>
    <row r="1130" s="95" customFormat="1" ht="12"/>
    <row r="1131" s="95" customFormat="1" ht="12"/>
    <row r="1132" s="95" customFormat="1" ht="12"/>
    <row r="1133" s="95" customFormat="1" ht="12"/>
    <row r="1134" s="95" customFormat="1" ht="12"/>
    <row r="1135" s="95" customFormat="1" ht="12"/>
    <row r="1136" s="95" customFormat="1" ht="12"/>
    <row r="1137" s="95" customFormat="1" ht="12"/>
    <row r="1138" s="95" customFormat="1" ht="12"/>
    <row r="1139" s="95" customFormat="1" ht="12"/>
    <row r="1140" s="95" customFormat="1" ht="12"/>
    <row r="1141" s="95" customFormat="1" ht="12"/>
    <row r="1142" s="95" customFormat="1" ht="12"/>
    <row r="1143" s="95" customFormat="1" ht="12"/>
    <row r="1144" s="95" customFormat="1" ht="12"/>
    <row r="1145" s="95" customFormat="1" ht="12"/>
    <row r="1146" s="95" customFormat="1" ht="12"/>
    <row r="1147" s="95" customFormat="1" ht="12"/>
    <row r="1148" s="95" customFormat="1" ht="12"/>
    <row r="1149" s="95" customFormat="1" ht="12"/>
    <row r="1150" s="95" customFormat="1" ht="12"/>
    <row r="1151" s="95" customFormat="1" ht="12"/>
    <row r="1152" s="95" customFormat="1" ht="12"/>
    <row r="1153" s="95" customFormat="1" ht="12"/>
    <row r="1154" s="95" customFormat="1" ht="12"/>
    <row r="1155" s="95" customFormat="1" ht="12"/>
    <row r="1156" s="95" customFormat="1" ht="12"/>
    <row r="1157" s="95" customFormat="1" ht="12"/>
    <row r="1158" s="95" customFormat="1" ht="12"/>
    <row r="1159" s="95" customFormat="1" ht="12"/>
    <row r="1160" s="95" customFormat="1" ht="12"/>
    <row r="1161" s="95" customFormat="1" ht="12"/>
    <row r="1162" s="95" customFormat="1" ht="12"/>
    <row r="1163" s="95" customFormat="1" ht="12"/>
    <row r="1164" s="95" customFormat="1" ht="12"/>
    <row r="1165" s="95" customFormat="1" ht="12"/>
    <row r="1166" s="95" customFormat="1" ht="12"/>
    <row r="1167" s="95" customFormat="1" ht="12"/>
    <row r="1168" s="95" customFormat="1" ht="12"/>
    <row r="1169" s="95" customFormat="1" ht="12"/>
    <row r="1170" s="95" customFormat="1" ht="12"/>
    <row r="1171" s="95" customFormat="1" ht="12"/>
    <row r="1172" s="95" customFormat="1" ht="12"/>
    <row r="1173" s="95" customFormat="1" ht="12"/>
    <row r="1174" s="95" customFormat="1" ht="12"/>
    <row r="1175" s="95" customFormat="1" ht="12"/>
    <row r="1176" s="95" customFormat="1" ht="12"/>
    <row r="1177" s="95" customFormat="1" ht="12"/>
    <row r="1178" s="95" customFormat="1" ht="12"/>
    <row r="1179" s="95" customFormat="1" ht="12"/>
    <row r="1180" s="95" customFormat="1" ht="12"/>
    <row r="1181" s="95" customFormat="1" ht="12"/>
    <row r="1182" s="95" customFormat="1" ht="12"/>
    <row r="1183" s="95" customFormat="1" ht="12"/>
    <row r="1184" s="95" customFormat="1" ht="12"/>
    <row r="1185" s="95" customFormat="1" ht="12"/>
    <row r="1186" s="95" customFormat="1" ht="12"/>
    <row r="1187" s="95" customFormat="1" ht="12"/>
    <row r="1188" s="95" customFormat="1" ht="12"/>
    <row r="1189" s="95" customFormat="1" ht="12"/>
    <row r="1190" s="95" customFormat="1" ht="12"/>
    <row r="1191" s="95" customFormat="1" ht="12"/>
    <row r="1192" s="95" customFormat="1" ht="12"/>
    <row r="1193" s="95" customFormat="1" ht="12"/>
    <row r="1194" s="95" customFormat="1" ht="12"/>
    <row r="1195" s="95" customFormat="1" ht="12"/>
    <row r="1196" s="95" customFormat="1" ht="12"/>
    <row r="1197" s="95" customFormat="1" ht="12"/>
    <row r="1198" s="95" customFormat="1" ht="12"/>
    <row r="1199" s="95" customFormat="1" ht="12"/>
    <row r="1200" s="95" customFormat="1" ht="12"/>
    <row r="1201" s="95" customFormat="1" ht="12"/>
    <row r="1202" s="95" customFormat="1" ht="12"/>
    <row r="1203" s="95" customFormat="1" ht="12"/>
    <row r="1204" s="95" customFormat="1" ht="12"/>
    <row r="1205" s="95" customFormat="1" ht="12"/>
    <row r="1206" s="95" customFormat="1" ht="12"/>
    <row r="1207" s="95" customFormat="1" ht="12"/>
    <row r="1208" s="95" customFormat="1" ht="12"/>
    <row r="1209" s="95" customFormat="1" ht="12"/>
    <row r="1210" s="95" customFormat="1" ht="12"/>
    <row r="1211" s="95" customFormat="1" ht="12"/>
    <row r="1212" s="95" customFormat="1" ht="12"/>
    <row r="1213" s="95" customFormat="1" ht="12"/>
    <row r="1214" s="95" customFormat="1" ht="12"/>
    <row r="1215" s="95" customFormat="1" ht="12"/>
    <row r="1216" s="95" customFormat="1" ht="12"/>
    <row r="1217" s="95" customFormat="1" ht="12"/>
    <row r="1218" s="95" customFormat="1" ht="12"/>
    <row r="1219" s="95" customFormat="1" ht="12"/>
    <row r="1220" s="95" customFormat="1" ht="12"/>
    <row r="1221" s="95" customFormat="1" ht="12"/>
    <row r="1222" s="95" customFormat="1" ht="12"/>
    <row r="1223" s="95" customFormat="1" ht="12"/>
    <row r="1224" s="95" customFormat="1" ht="12"/>
    <row r="1225" s="95" customFormat="1" ht="12"/>
    <row r="1226" s="95" customFormat="1" ht="12"/>
    <row r="1227" s="95" customFormat="1" ht="12"/>
    <row r="1228" s="95" customFormat="1" ht="12"/>
    <row r="1229" s="95" customFormat="1" ht="12"/>
    <row r="1230" s="95" customFormat="1" ht="12"/>
    <row r="1231" s="95" customFormat="1" ht="12"/>
    <row r="1232" s="95" customFormat="1" ht="12"/>
    <row r="1233" s="95" customFormat="1" ht="12"/>
    <row r="1234" s="95" customFormat="1" ht="12"/>
    <row r="1235" s="95" customFormat="1" ht="12"/>
    <row r="1236" s="95" customFormat="1" ht="12"/>
    <row r="1237" s="95" customFormat="1" ht="12"/>
    <row r="1238" s="95" customFormat="1" ht="12"/>
    <row r="1239" s="95" customFormat="1" ht="12"/>
    <row r="1240" s="95" customFormat="1" ht="12"/>
    <row r="1241" s="95" customFormat="1" ht="12"/>
    <row r="1242" s="95" customFormat="1" ht="12"/>
    <row r="1243" s="95" customFormat="1" ht="12"/>
    <row r="1244" s="95" customFormat="1" ht="12"/>
    <row r="1245" s="95" customFormat="1" ht="12"/>
    <row r="1246" s="95" customFormat="1" ht="12"/>
    <row r="1247" s="95" customFormat="1" ht="12"/>
    <row r="1248" s="95" customFormat="1" ht="12"/>
    <row r="1249" s="95" customFormat="1" ht="12"/>
    <row r="1250" s="95" customFormat="1" ht="12"/>
    <row r="1251" s="95" customFormat="1" ht="12"/>
    <row r="1252" s="95" customFormat="1" ht="12"/>
    <row r="1253" s="95" customFormat="1" ht="12"/>
    <row r="1254" s="95" customFormat="1" ht="12"/>
    <row r="1255" s="95" customFormat="1" ht="12"/>
    <row r="1256" s="95" customFormat="1" ht="12"/>
    <row r="1257" s="95" customFormat="1" ht="12"/>
    <row r="1258" s="95" customFormat="1" ht="12"/>
    <row r="1259" s="95" customFormat="1" ht="12"/>
    <row r="1260" s="95" customFormat="1" ht="12"/>
    <row r="1261" s="95" customFormat="1" ht="12"/>
    <row r="1262" s="95" customFormat="1" ht="12"/>
    <row r="1263" s="95" customFormat="1" ht="12"/>
    <row r="1264" s="95" customFormat="1" ht="12"/>
    <row r="1265" s="95" customFormat="1" ht="12"/>
    <row r="1266" s="95" customFormat="1" ht="12"/>
    <row r="1267" s="95" customFormat="1" ht="12"/>
    <row r="1268" s="95" customFormat="1" ht="12"/>
    <row r="1269" s="95" customFormat="1" ht="12"/>
    <row r="1270" s="95" customFormat="1" ht="12"/>
    <row r="1271" s="95" customFormat="1" ht="12"/>
    <row r="1272" s="95" customFormat="1" ht="12"/>
    <row r="1273" s="95" customFormat="1" ht="12"/>
    <row r="1274" s="95" customFormat="1" ht="12"/>
    <row r="1275" s="95" customFormat="1" ht="12"/>
    <row r="1276" s="95" customFormat="1" ht="12"/>
    <row r="1277" s="95" customFormat="1" ht="12"/>
    <row r="1278" s="95" customFormat="1" ht="12"/>
    <row r="1279" s="95" customFormat="1" ht="12"/>
    <row r="1280" s="95" customFormat="1" ht="12"/>
    <row r="1281" s="95" customFormat="1" ht="12"/>
    <row r="1282" s="95" customFormat="1" ht="12"/>
    <row r="1283" s="95" customFormat="1" ht="12"/>
    <row r="1284" s="95" customFormat="1" ht="12"/>
    <row r="1285" s="95" customFormat="1" ht="12"/>
    <row r="1286" s="95" customFormat="1" ht="12"/>
    <row r="1287" s="95" customFormat="1" ht="12"/>
    <row r="1288" s="95" customFormat="1" ht="12"/>
    <row r="1289" s="95" customFormat="1" ht="12"/>
    <row r="1290" s="95" customFormat="1" ht="12"/>
    <row r="1291" s="95" customFormat="1" ht="12"/>
    <row r="1292" s="95" customFormat="1" ht="12"/>
    <row r="1293" s="95" customFormat="1" ht="12"/>
    <row r="1294" s="95" customFormat="1" ht="12"/>
    <row r="1295" s="95" customFormat="1" ht="12"/>
    <row r="1296" s="95" customFormat="1" ht="12"/>
    <row r="1297" s="95" customFormat="1" ht="12"/>
    <row r="1298" s="95" customFormat="1" ht="12"/>
    <row r="1299" s="95" customFormat="1" ht="12"/>
    <row r="1300" s="95" customFormat="1" ht="12"/>
    <row r="1301" s="95" customFormat="1" ht="12"/>
    <row r="1302" s="95" customFormat="1" ht="12"/>
    <row r="1303" s="95" customFormat="1" ht="12"/>
    <row r="1304" s="95" customFormat="1" ht="12"/>
    <row r="1305" s="95" customFormat="1" ht="12"/>
    <row r="1306" s="95" customFormat="1" ht="12"/>
    <row r="1307" s="95" customFormat="1" ht="12"/>
    <row r="1308" s="95" customFormat="1" ht="12"/>
    <row r="1309" s="95" customFormat="1" ht="12"/>
    <row r="1310" s="95" customFormat="1" ht="12"/>
    <row r="1311" s="95" customFormat="1" ht="12"/>
    <row r="1312" s="95" customFormat="1" ht="12"/>
    <row r="1313" s="95" customFormat="1" ht="12"/>
    <row r="1314" s="95" customFormat="1" ht="12"/>
    <row r="1315" s="95" customFormat="1" ht="12"/>
    <row r="1316" s="95" customFormat="1" ht="12"/>
    <row r="1317" s="95" customFormat="1" ht="12"/>
    <row r="1318" s="95" customFormat="1" ht="12"/>
    <row r="1319" s="95" customFormat="1" ht="12"/>
    <row r="1320" s="95" customFormat="1" ht="12"/>
    <row r="1321" s="95" customFormat="1" ht="12"/>
    <row r="1322" s="95" customFormat="1" ht="12"/>
    <row r="1323" s="95" customFormat="1" ht="12"/>
    <row r="1324" s="95" customFormat="1" ht="12"/>
    <row r="1325" s="95" customFormat="1" ht="12"/>
    <row r="1326" s="95" customFormat="1" ht="12"/>
    <row r="1327" s="95" customFormat="1" ht="12"/>
    <row r="1328" s="95" customFormat="1" ht="12"/>
    <row r="1329" s="95" customFormat="1" ht="12"/>
    <row r="1330" s="95" customFormat="1" ht="12"/>
    <row r="1331" s="95" customFormat="1" ht="12"/>
    <row r="1332" s="95" customFormat="1" ht="12"/>
    <row r="1333" s="95" customFormat="1" ht="12"/>
    <row r="1334" s="95" customFormat="1" ht="12"/>
    <row r="1335" s="95" customFormat="1" ht="12"/>
    <row r="1336" s="95" customFormat="1" ht="12"/>
    <row r="1337" s="95" customFormat="1" ht="12"/>
    <row r="1338" s="95" customFormat="1" ht="12"/>
    <row r="1339" s="95" customFormat="1" ht="12"/>
    <row r="1340" s="95" customFormat="1" ht="12"/>
    <row r="1341" s="95" customFormat="1" ht="12"/>
    <row r="1342" s="95" customFormat="1" ht="12"/>
    <row r="1343" s="95" customFormat="1" ht="12"/>
    <row r="1344" s="95" customFormat="1" ht="12"/>
    <row r="1345" s="95" customFormat="1" ht="12"/>
    <row r="1346" s="95" customFormat="1" ht="12"/>
    <row r="1347" s="95" customFormat="1" ht="12"/>
    <row r="1348" s="95" customFormat="1" ht="12"/>
    <row r="1349" s="95" customFormat="1" ht="12"/>
    <row r="1350" s="95" customFormat="1" ht="12"/>
    <row r="1351" s="95" customFormat="1" ht="12"/>
    <row r="1352" s="95" customFormat="1" ht="12"/>
    <row r="1353" s="95" customFormat="1" ht="12"/>
    <row r="1354" s="95" customFormat="1" ht="12"/>
    <row r="1355" s="95" customFormat="1" ht="12"/>
    <row r="1356" s="95" customFormat="1" ht="12"/>
    <row r="1357" s="95" customFormat="1" ht="12"/>
    <row r="1358" s="95" customFormat="1" ht="12"/>
    <row r="1359" s="95" customFormat="1" ht="12"/>
    <row r="1360" s="95" customFormat="1" ht="12"/>
    <row r="1361" s="95" customFormat="1" ht="12"/>
    <row r="1362" s="95" customFormat="1" ht="12"/>
    <row r="1363" s="95" customFormat="1" ht="12"/>
    <row r="1364" s="95" customFormat="1" ht="12"/>
    <row r="1365" s="95" customFormat="1" ht="12"/>
    <row r="1366" s="95" customFormat="1" ht="12"/>
    <row r="1367" s="95" customFormat="1" ht="12"/>
    <row r="1368" s="95" customFormat="1" ht="12"/>
    <row r="1369" s="95" customFormat="1" ht="12"/>
    <row r="1370" s="95" customFormat="1" ht="12"/>
    <row r="1371" s="95" customFormat="1" ht="12"/>
    <row r="1372" s="95" customFormat="1" ht="12"/>
    <row r="1373" s="95" customFormat="1" ht="12"/>
    <row r="1374" s="95" customFormat="1" ht="12"/>
    <row r="1375" s="95" customFormat="1" ht="12"/>
    <row r="1376" s="95" customFormat="1" ht="12"/>
    <row r="1377" s="95" customFormat="1" ht="12"/>
    <row r="1378" s="95" customFormat="1" ht="12"/>
    <row r="1379" s="95" customFormat="1" ht="12"/>
    <row r="1380" s="95" customFormat="1" ht="12"/>
    <row r="1381" s="95" customFormat="1" ht="12"/>
    <row r="1382" s="95" customFormat="1" ht="12"/>
    <row r="1383" s="95" customFormat="1" ht="12"/>
    <row r="1384" s="95" customFormat="1" ht="12"/>
    <row r="1385" s="95" customFormat="1" ht="12"/>
    <row r="1386" s="95" customFormat="1" ht="12"/>
    <row r="1387" s="95" customFormat="1" ht="12"/>
    <row r="1388" s="95" customFormat="1" ht="12"/>
    <row r="1389" s="95" customFormat="1" ht="12"/>
    <row r="1390" s="95" customFormat="1" ht="12"/>
    <row r="1391" s="95" customFormat="1" ht="12"/>
    <row r="1392" s="95" customFormat="1" ht="12"/>
    <row r="1393" s="95" customFormat="1" ht="12"/>
    <row r="1394" s="95" customFormat="1" ht="12"/>
    <row r="1395" s="95" customFormat="1" ht="12"/>
    <row r="1396" s="95" customFormat="1" ht="12"/>
    <row r="1397" s="95" customFormat="1" ht="12"/>
    <row r="1398" s="95" customFormat="1" ht="12"/>
    <row r="1399" s="95" customFormat="1" ht="12"/>
    <row r="1400" s="95" customFormat="1" ht="12"/>
    <row r="1401" s="95" customFormat="1" ht="12"/>
    <row r="1402" s="95" customFormat="1" ht="12"/>
    <row r="1403" s="95" customFormat="1" ht="12"/>
    <row r="1404" s="95" customFormat="1" ht="12"/>
    <row r="1405" s="95" customFormat="1" ht="12"/>
    <row r="1406" s="95" customFormat="1" ht="12"/>
    <row r="1407" s="95" customFormat="1" ht="12"/>
    <row r="1408" s="95" customFormat="1" ht="12"/>
    <row r="1409" s="95" customFormat="1" ht="12"/>
    <row r="1410" s="95" customFormat="1" ht="12"/>
    <row r="1411" s="95" customFormat="1" ht="12"/>
    <row r="1412" s="95" customFormat="1" ht="12"/>
    <row r="1413" s="95" customFormat="1" ht="12"/>
    <row r="1414" s="95" customFormat="1" ht="12"/>
    <row r="1415" s="95" customFormat="1" ht="12"/>
    <row r="1416" s="95" customFormat="1" ht="12"/>
    <row r="1417" s="95" customFormat="1" ht="12"/>
    <row r="1418" s="95" customFormat="1" ht="12"/>
    <row r="1419" s="95" customFormat="1" ht="12"/>
    <row r="1420" s="95" customFormat="1" ht="12"/>
    <row r="1421" s="95" customFormat="1" ht="12"/>
    <row r="1422" s="95" customFormat="1" ht="12"/>
    <row r="1423" s="95" customFormat="1" ht="12"/>
    <row r="1424" s="95" customFormat="1" ht="12"/>
    <row r="1425" s="95" customFormat="1" ht="12"/>
    <row r="1426" s="95" customFormat="1" ht="12"/>
    <row r="1427" s="95" customFormat="1" ht="12"/>
    <row r="1428" s="95" customFormat="1" ht="12"/>
    <row r="1429" s="95" customFormat="1" ht="12"/>
    <row r="1430" s="95" customFormat="1" ht="12"/>
    <row r="1431" s="95" customFormat="1" ht="12"/>
    <row r="1432" s="95" customFormat="1" ht="12"/>
    <row r="1433" s="95" customFormat="1" ht="12"/>
    <row r="1434" s="95" customFormat="1" ht="12"/>
    <row r="1435" s="95" customFormat="1" ht="12"/>
    <row r="1436" s="95" customFormat="1" ht="12"/>
    <row r="1437" s="95" customFormat="1" ht="12"/>
    <row r="1438" s="95" customFormat="1" ht="12"/>
    <row r="1439" s="95" customFormat="1" ht="12"/>
    <row r="1440" s="95" customFormat="1" ht="12"/>
    <row r="1441" s="95" customFormat="1" ht="12"/>
    <row r="1442" s="95" customFormat="1" ht="12"/>
    <row r="1443" s="95" customFormat="1" ht="12"/>
    <row r="1444" s="95" customFormat="1" ht="12"/>
    <row r="1445" s="95" customFormat="1" ht="12"/>
    <row r="1446" s="95" customFormat="1" ht="12"/>
    <row r="1447" s="95" customFormat="1" ht="12"/>
    <row r="1448" s="95" customFormat="1" ht="12"/>
    <row r="1449" s="95" customFormat="1" ht="12"/>
    <row r="1450" s="95" customFormat="1" ht="12"/>
    <row r="1451" s="95" customFormat="1" ht="12"/>
    <row r="1452" s="95" customFormat="1" ht="12"/>
    <row r="1453" s="95" customFormat="1" ht="12"/>
    <row r="1454" s="95" customFormat="1" ht="12"/>
    <row r="1455" s="95" customFormat="1" ht="12"/>
    <row r="1456" s="95" customFormat="1" ht="12"/>
    <row r="1457" s="95" customFormat="1" ht="12"/>
    <row r="1458" s="95" customFormat="1" ht="12"/>
    <row r="1459" s="95" customFormat="1" ht="12"/>
    <row r="1460" s="95" customFormat="1" ht="12"/>
    <row r="1461" s="95" customFormat="1" ht="12"/>
    <row r="1462" s="95" customFormat="1" ht="12"/>
    <row r="1463" s="95" customFormat="1" ht="12"/>
    <row r="1464" s="95" customFormat="1" ht="12"/>
    <row r="1465" s="95" customFormat="1" ht="12"/>
    <row r="1466" s="95" customFormat="1" ht="12"/>
    <row r="1467" s="95" customFormat="1" ht="12"/>
    <row r="1468" s="95" customFormat="1" ht="12"/>
    <row r="1469" s="95" customFormat="1" ht="12"/>
    <row r="1470" s="95" customFormat="1" ht="12"/>
    <row r="1471" s="95" customFormat="1" ht="12"/>
    <row r="1472" s="95" customFormat="1" ht="12"/>
    <row r="1473" s="95" customFormat="1" ht="12"/>
    <row r="1474" s="95" customFormat="1" ht="12"/>
    <row r="1475" s="95" customFormat="1" ht="12"/>
    <row r="1476" s="95" customFormat="1" ht="12"/>
    <row r="1477" s="95" customFormat="1" ht="12"/>
    <row r="1478" s="95" customFormat="1" ht="12"/>
    <row r="1479" s="95" customFormat="1" ht="12"/>
    <row r="1480" s="95" customFormat="1" ht="12"/>
    <row r="1481" s="95" customFormat="1" ht="12"/>
    <row r="1482" s="95" customFormat="1" ht="12"/>
    <row r="1483" s="95" customFormat="1" ht="12"/>
    <row r="1484" s="95" customFormat="1" ht="12"/>
    <row r="1485" s="95" customFormat="1" ht="12"/>
    <row r="1486" s="95" customFormat="1" ht="12"/>
    <row r="1487" s="95" customFormat="1" ht="12"/>
    <row r="1488" s="95" customFormat="1" ht="12"/>
    <row r="1489" s="95" customFormat="1" ht="12"/>
    <row r="1490" s="95" customFormat="1" ht="12"/>
    <row r="1491" s="95" customFormat="1" ht="12"/>
    <row r="1492" s="95" customFormat="1" ht="12"/>
    <row r="1493" s="95" customFormat="1" ht="12"/>
    <row r="1494" s="95" customFormat="1" ht="12"/>
    <row r="1495" s="95" customFormat="1" ht="12"/>
    <row r="1496" s="95" customFormat="1" ht="12"/>
    <row r="1497" s="95" customFormat="1" ht="12"/>
    <row r="1498" s="95" customFormat="1" ht="12"/>
    <row r="1499" s="95" customFormat="1" ht="12"/>
    <row r="1500" s="95" customFormat="1" ht="12"/>
    <row r="1501" s="95" customFormat="1" ht="12"/>
    <row r="1502" s="95" customFormat="1" ht="12"/>
    <row r="1503" s="95" customFormat="1" ht="12"/>
    <row r="1504" s="95" customFormat="1" ht="12"/>
    <row r="1505" s="95" customFormat="1" ht="12"/>
    <row r="1506" s="95" customFormat="1" ht="12"/>
    <row r="1507" s="95" customFormat="1" ht="12"/>
    <row r="1508" s="95" customFormat="1" ht="12"/>
    <row r="1509" s="95" customFormat="1" ht="12"/>
    <row r="1510" s="95" customFormat="1" ht="12"/>
    <row r="1511" s="95" customFormat="1" ht="12"/>
    <row r="1512" s="95" customFormat="1" ht="12"/>
    <row r="1513" s="95" customFormat="1" ht="12"/>
    <row r="1514" s="95" customFormat="1" ht="12"/>
    <row r="1515" s="95" customFormat="1" ht="12"/>
    <row r="1516" s="95" customFormat="1" ht="12"/>
    <row r="1517" s="95" customFormat="1" ht="12"/>
    <row r="1518" s="95" customFormat="1" ht="12"/>
    <row r="1519" s="95" customFormat="1" ht="12"/>
    <row r="1520" s="95" customFormat="1" ht="12"/>
    <row r="1521" s="95" customFormat="1" ht="12"/>
    <row r="1522" s="95" customFormat="1" ht="12"/>
    <row r="1523" s="95" customFormat="1" ht="12"/>
    <row r="1524" s="95" customFormat="1" ht="12"/>
    <row r="1525" s="95" customFormat="1" ht="12"/>
    <row r="1526" s="95" customFormat="1" ht="12"/>
    <row r="1527" s="95" customFormat="1" ht="12"/>
    <row r="1528" s="95" customFormat="1" ht="12"/>
    <row r="1529" s="95" customFormat="1" ht="12"/>
    <row r="1530" s="95" customFormat="1" ht="12"/>
    <row r="1531" s="95" customFormat="1" ht="12"/>
    <row r="1532" s="95" customFormat="1" ht="12"/>
    <row r="1533" s="95" customFormat="1" ht="12"/>
    <row r="1534" s="95" customFormat="1" ht="12"/>
    <row r="1535" s="95" customFormat="1" ht="12"/>
    <row r="1536" s="95" customFormat="1" ht="12"/>
    <row r="1537" s="95" customFormat="1" ht="12"/>
    <row r="1538" s="95" customFormat="1" ht="12"/>
    <row r="1539" s="95" customFormat="1" ht="12"/>
    <row r="1540" s="95" customFormat="1" ht="12"/>
  </sheetData>
  <mergeCells count="246">
    <mergeCell ref="G59:G60"/>
    <mergeCell ref="H73:H74"/>
    <mergeCell ref="G63:G64"/>
    <mergeCell ref="G67:G68"/>
    <mergeCell ref="G77:G78"/>
    <mergeCell ref="G73:G74"/>
    <mergeCell ref="G75:G76"/>
    <mergeCell ref="H71:H72"/>
    <mergeCell ref="H59:H60"/>
    <mergeCell ref="H69:H70"/>
    <mergeCell ref="H81:H82"/>
    <mergeCell ref="G71:G72"/>
    <mergeCell ref="E73:E74"/>
    <mergeCell ref="F71:F72"/>
    <mergeCell ref="G85:G86"/>
    <mergeCell ref="H61:H62"/>
    <mergeCell ref="H75:H76"/>
    <mergeCell ref="H77:H78"/>
    <mergeCell ref="G83:G84"/>
    <mergeCell ref="G61:G62"/>
    <mergeCell ref="H83:H84"/>
    <mergeCell ref="G81:G82"/>
    <mergeCell ref="H67:H68"/>
    <mergeCell ref="F69:F70"/>
    <mergeCell ref="E77:E78"/>
    <mergeCell ref="A46:A47"/>
    <mergeCell ref="C85:C86"/>
    <mergeCell ref="D85:D86"/>
    <mergeCell ref="C75:C76"/>
    <mergeCell ref="D75:D76"/>
    <mergeCell ref="C77:C78"/>
    <mergeCell ref="C79:C80"/>
    <mergeCell ref="D79:D80"/>
    <mergeCell ref="C81:C82"/>
    <mergeCell ref="D81:D82"/>
    <mergeCell ref="C67:C68"/>
    <mergeCell ref="D67:D68"/>
    <mergeCell ref="A55:B55"/>
    <mergeCell ref="C59:C60"/>
    <mergeCell ref="D59:D60"/>
    <mergeCell ref="C61:C62"/>
    <mergeCell ref="D77:D78"/>
    <mergeCell ref="E59:E60"/>
    <mergeCell ref="F59:F60"/>
    <mergeCell ref="G69:G70"/>
    <mergeCell ref="E67:E68"/>
    <mergeCell ref="D61:D62"/>
    <mergeCell ref="C63:C64"/>
    <mergeCell ref="D63:D64"/>
    <mergeCell ref="D65:D66"/>
    <mergeCell ref="F89:F90"/>
    <mergeCell ref="E81:E82"/>
    <mergeCell ref="F81:F82"/>
    <mergeCell ref="F87:F88"/>
    <mergeCell ref="F85:F86"/>
    <mergeCell ref="F83:F84"/>
    <mergeCell ref="E83:E84"/>
    <mergeCell ref="E89:E90"/>
    <mergeCell ref="E79:E80"/>
    <mergeCell ref="E87:E88"/>
    <mergeCell ref="F79:F80"/>
    <mergeCell ref="F77:F78"/>
    <mergeCell ref="F73:F74"/>
    <mergeCell ref="F75:F76"/>
    <mergeCell ref="D83:D84"/>
    <mergeCell ref="E85:E86"/>
    <mergeCell ref="G44:G45"/>
    <mergeCell ref="H44:H45"/>
    <mergeCell ref="C50:H50"/>
    <mergeCell ref="C51:E51"/>
    <mergeCell ref="H65:H66"/>
    <mergeCell ref="E63:E64"/>
    <mergeCell ref="H63:H64"/>
    <mergeCell ref="E65:E66"/>
    <mergeCell ref="C65:C66"/>
    <mergeCell ref="F52:H52"/>
    <mergeCell ref="F51:H51"/>
    <mergeCell ref="E61:E62"/>
    <mergeCell ref="F61:F62"/>
    <mergeCell ref="H57:H58"/>
    <mergeCell ref="C55:C56"/>
    <mergeCell ref="D55:D56"/>
    <mergeCell ref="E55:E56"/>
    <mergeCell ref="F55:F56"/>
    <mergeCell ref="C46:C47"/>
    <mergeCell ref="D46:D47"/>
    <mergeCell ref="H55:H56"/>
    <mergeCell ref="G55:G56"/>
    <mergeCell ref="G57:G58"/>
    <mergeCell ref="G65:G66"/>
    <mergeCell ref="H40:H41"/>
    <mergeCell ref="H35:H36"/>
    <mergeCell ref="F42:F43"/>
    <mergeCell ref="G42:G43"/>
    <mergeCell ref="H42:H43"/>
    <mergeCell ref="G37:G38"/>
    <mergeCell ref="D31:D32"/>
    <mergeCell ref="E31:E32"/>
    <mergeCell ref="F31:F32"/>
    <mergeCell ref="G35:G36"/>
    <mergeCell ref="F37:F38"/>
    <mergeCell ref="D37:D38"/>
    <mergeCell ref="E37:E38"/>
    <mergeCell ref="E40:E41"/>
    <mergeCell ref="F40:F41"/>
    <mergeCell ref="H37:H38"/>
    <mergeCell ref="G40:G41"/>
    <mergeCell ref="H29:H30"/>
    <mergeCell ref="G31:G32"/>
    <mergeCell ref="G29:G30"/>
    <mergeCell ref="G33:G34"/>
    <mergeCell ref="E35:E36"/>
    <mergeCell ref="F35:F36"/>
    <mergeCell ref="H33:H34"/>
    <mergeCell ref="H31:H32"/>
    <mergeCell ref="H25:H26"/>
    <mergeCell ref="H27:H28"/>
    <mergeCell ref="E29:E30"/>
    <mergeCell ref="F29:F30"/>
    <mergeCell ref="E33:E34"/>
    <mergeCell ref="F33:F34"/>
    <mergeCell ref="E15:E16"/>
    <mergeCell ref="F15:F16"/>
    <mergeCell ref="F17:F18"/>
    <mergeCell ref="H17:H18"/>
    <mergeCell ref="D17:D18"/>
    <mergeCell ref="E27:E28"/>
    <mergeCell ref="F27:F28"/>
    <mergeCell ref="G27:G28"/>
    <mergeCell ref="G25:G26"/>
    <mergeCell ref="H19:H20"/>
    <mergeCell ref="F19:F20"/>
    <mergeCell ref="F25:F26"/>
    <mergeCell ref="E17:E18"/>
    <mergeCell ref="F13:F14"/>
    <mergeCell ref="G13:G14"/>
    <mergeCell ref="C13:C14"/>
    <mergeCell ref="D13:D14"/>
    <mergeCell ref="H13:H14"/>
    <mergeCell ref="H15:H16"/>
    <mergeCell ref="C23:C24"/>
    <mergeCell ref="D23:D24"/>
    <mergeCell ref="E23:E24"/>
    <mergeCell ref="H21:H22"/>
    <mergeCell ref="G23:G24"/>
    <mergeCell ref="C21:C22"/>
    <mergeCell ref="D21:D22"/>
    <mergeCell ref="E21:E22"/>
    <mergeCell ref="H23:H24"/>
    <mergeCell ref="G15:G16"/>
    <mergeCell ref="G17:G18"/>
    <mergeCell ref="F21:F22"/>
    <mergeCell ref="G21:G22"/>
    <mergeCell ref="G19:G20"/>
    <mergeCell ref="F23:F24"/>
    <mergeCell ref="C17:C18"/>
    <mergeCell ref="C15:C16"/>
    <mergeCell ref="D15:D16"/>
    <mergeCell ref="A1:H1"/>
    <mergeCell ref="C6:E6"/>
    <mergeCell ref="F6:H6"/>
    <mergeCell ref="A4:B8"/>
    <mergeCell ref="C4:H4"/>
    <mergeCell ref="H9:H10"/>
    <mergeCell ref="C5:E5"/>
    <mergeCell ref="F9:F10"/>
    <mergeCell ref="G9:G10"/>
    <mergeCell ref="F5:H5"/>
    <mergeCell ref="A2:H2"/>
    <mergeCell ref="G3:H3"/>
    <mergeCell ref="C9:C10"/>
    <mergeCell ref="D9:D10"/>
    <mergeCell ref="E9:E10"/>
    <mergeCell ref="A10:B10"/>
    <mergeCell ref="C11:C12"/>
    <mergeCell ref="D11:D12"/>
    <mergeCell ref="E11:E12"/>
    <mergeCell ref="F11:F12"/>
    <mergeCell ref="G11:G12"/>
    <mergeCell ref="H11:H12"/>
    <mergeCell ref="E13:E14"/>
    <mergeCell ref="D91:D92"/>
    <mergeCell ref="E91:E92"/>
    <mergeCell ref="F91:F92"/>
    <mergeCell ref="G91:G92"/>
    <mergeCell ref="C37:C38"/>
    <mergeCell ref="D42:D43"/>
    <mergeCell ref="C40:C41"/>
    <mergeCell ref="D40:D41"/>
    <mergeCell ref="E42:E43"/>
    <mergeCell ref="C42:C43"/>
    <mergeCell ref="E71:E72"/>
    <mergeCell ref="E75:E76"/>
    <mergeCell ref="C69:C70"/>
    <mergeCell ref="D69:D70"/>
    <mergeCell ref="C71:C72"/>
    <mergeCell ref="D71:D72"/>
    <mergeCell ref="E69:E70"/>
    <mergeCell ref="A91:B92"/>
    <mergeCell ref="C19:C20"/>
    <mergeCell ref="D19:D20"/>
    <mergeCell ref="E19:E20"/>
    <mergeCell ref="C25:C26"/>
    <mergeCell ref="D25:D26"/>
    <mergeCell ref="E25:E26"/>
    <mergeCell ref="D27:D28"/>
    <mergeCell ref="C27:C28"/>
    <mergeCell ref="C35:C36"/>
    <mergeCell ref="C29:C30"/>
    <mergeCell ref="D29:D30"/>
    <mergeCell ref="C31:C32"/>
    <mergeCell ref="C33:C34"/>
    <mergeCell ref="D33:D34"/>
    <mergeCell ref="D35:D36"/>
    <mergeCell ref="E46:E47"/>
    <mergeCell ref="C52:E52"/>
    <mergeCell ref="C57:C58"/>
    <mergeCell ref="D57:D58"/>
    <mergeCell ref="E57:E58"/>
    <mergeCell ref="C44:C45"/>
    <mergeCell ref="D44:D45"/>
    <mergeCell ref="A50:B54"/>
    <mergeCell ref="H91:H92"/>
    <mergeCell ref="G79:G80"/>
    <mergeCell ref="H79:H80"/>
    <mergeCell ref="G89:G90"/>
    <mergeCell ref="H89:H90"/>
    <mergeCell ref="H85:H86"/>
    <mergeCell ref="G87:G88"/>
    <mergeCell ref="A43:B43"/>
    <mergeCell ref="C91:C92"/>
    <mergeCell ref="H87:H88"/>
    <mergeCell ref="C89:C90"/>
    <mergeCell ref="D89:D90"/>
    <mergeCell ref="C73:C74"/>
    <mergeCell ref="D73:D74"/>
    <mergeCell ref="C87:C88"/>
    <mergeCell ref="D87:D88"/>
    <mergeCell ref="C83:C84"/>
    <mergeCell ref="F46:F47"/>
    <mergeCell ref="F57:F58"/>
    <mergeCell ref="H46:H47"/>
    <mergeCell ref="G46:G47"/>
    <mergeCell ref="G49:H49"/>
    <mergeCell ref="E44:E45"/>
    <mergeCell ref="F44:F45"/>
  </mergeCells>
  <phoneticPr fontId="18" type="noConversion"/>
  <printOptions horizontalCentered="1"/>
  <pageMargins left="0" right="0" top="0" bottom="0" header="0" footer="0"/>
  <pageSetup paperSize="9" orientation="portrait" r:id="rId1"/>
  <headerFooter alignWithMargins="0"/>
  <rowBreaks count="1" manualBreakCount="1">
    <brk id="47" max="16383" man="1"/>
  </rowBreaks>
  <ignoredErrors>
    <ignoredError sqref="E61:H62 E71 H71 H17 H27 F37 E42:F42 H42" formula="1"/>
    <ignoredError sqref="C79:D80" formulaRange="1"/>
    <ignoredError sqref="E79:H80" formula="1" formulaRange="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29</vt:i4>
      </vt:variant>
      <vt:variant>
        <vt:lpstr>Adlandırılmış Aralıklar</vt:lpstr>
      </vt:variant>
      <vt:variant>
        <vt:i4>18</vt:i4>
      </vt:variant>
    </vt:vector>
  </HeadingPairs>
  <TitlesOfParts>
    <vt:vector size="47" baseType="lpstr">
      <vt:lpstr>aylar</vt:lpstr>
      <vt:lpstr>BÖLÜM 3</vt:lpstr>
      <vt:lpstr>TABLO-3.1 </vt:lpstr>
      <vt:lpstr>TABLO-3.2</vt:lpstr>
      <vt:lpstr>TABLO-3.3</vt:lpstr>
      <vt:lpstr>TABLO-3.4</vt:lpstr>
      <vt:lpstr>TABLO-3.5-grafik 3.5</vt:lpstr>
      <vt:lpstr>TABLO-3.6 grafik 3.6</vt:lpstr>
      <vt:lpstr>TABLO-3.7</vt:lpstr>
      <vt:lpstr>TABLO-3.8</vt:lpstr>
      <vt:lpstr>TABLO-3.9</vt:lpstr>
      <vt:lpstr>TABLO-3.10</vt:lpstr>
      <vt:lpstr>TABLO-3.11</vt:lpstr>
      <vt:lpstr>TABLO-3.12- grafik 3.12</vt:lpstr>
      <vt:lpstr>TABLO-3.13-grafik 3.13</vt:lpstr>
      <vt:lpstr>TABLO-3.14 grafik 3.14</vt:lpstr>
      <vt:lpstr>TABLO-3.15- grafik 3.15</vt:lpstr>
      <vt:lpstr>TABLO-3.16 grafik 3.16</vt:lpstr>
      <vt:lpstr>TABLO30GRAF</vt:lpstr>
      <vt:lpstr>TABLO-3.17-3.18</vt:lpstr>
      <vt:lpstr>TABLO-3.19-3.20</vt:lpstr>
      <vt:lpstr>TABLO-3.21-grafik 3.21</vt:lpstr>
      <vt:lpstr>TABLO-3.22-grafik 3.22</vt:lpstr>
      <vt:lpstr>TABLO-3.23-3.24 </vt:lpstr>
      <vt:lpstr>TABLO-3.25-3.26</vt:lpstr>
      <vt:lpstr>TABLO-3.27-grafik 3.27</vt:lpstr>
      <vt:lpstr>TABLO-3.28 grafik 3.28</vt:lpstr>
      <vt:lpstr>TABLO-3.29</vt:lpstr>
      <vt:lpstr>TABLO-3.30</vt:lpstr>
      <vt:lpstr>aylar!Yazdırma_Alanı</vt:lpstr>
      <vt:lpstr>'TABLO-3.1 '!Yazdırma_Alanı</vt:lpstr>
      <vt:lpstr>'TABLO-3.14 grafik 3.14'!Yazdırma_Alanı</vt:lpstr>
      <vt:lpstr>'TABLO-3.16 grafik 3.16'!Yazdırma_Alanı</vt:lpstr>
      <vt:lpstr>'TABLO-3.17-3.18'!Yazdırma_Alanı</vt:lpstr>
      <vt:lpstr>'TABLO-3.19-3.20'!Yazdırma_Alanı</vt:lpstr>
      <vt:lpstr>'TABLO-3.21-grafik 3.21'!Yazdırma_Alanı</vt:lpstr>
      <vt:lpstr>'TABLO-3.22-grafik 3.22'!Yazdırma_Alanı</vt:lpstr>
      <vt:lpstr>'TABLO-3.23-3.24 '!Yazdırma_Alanı</vt:lpstr>
      <vt:lpstr>'TABLO-3.25-3.26'!Yazdırma_Alanı</vt:lpstr>
      <vt:lpstr>'TABLO-3.27-grafik 3.27'!Yazdırma_Alanı</vt:lpstr>
      <vt:lpstr>'TABLO-3.28 grafik 3.28'!Yazdırma_Alanı</vt:lpstr>
      <vt:lpstr>'TABLO-3.29'!Yazdırma_Alanı</vt:lpstr>
      <vt:lpstr>'TABLO-3.30'!Yazdırma_Alanı</vt:lpstr>
      <vt:lpstr>'TABLO-3.4'!Yazdırma_Alanı</vt:lpstr>
      <vt:lpstr>'TABLO-3.5-grafik 3.5'!Yazdırma_Alanı</vt:lpstr>
      <vt:lpstr>'TABLO-3.6 grafik 3.6'!Yazdırma_Alanı</vt:lpstr>
      <vt:lpstr>'TABLO-3.9'!Yazdırma_Alanı</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Compaq</dc:creator>
  <cp:lastModifiedBy>Bilgin</cp:lastModifiedBy>
  <cp:lastPrinted>2013-07-19T08:38:32Z</cp:lastPrinted>
  <dcterms:created xsi:type="dcterms:W3CDTF">2001-05-14T07:34:48Z</dcterms:created>
  <dcterms:modified xsi:type="dcterms:W3CDTF">2013-07-31T13:07:23Z</dcterms:modified>
</cp:coreProperties>
</file>